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GA Budgets\SGA 2016-2017\"/>
    </mc:Choice>
  </mc:AlternateContent>
  <bookViews>
    <workbookView xWindow="5385" yWindow="885" windowWidth="5190" windowHeight="9075" tabRatio="899"/>
  </bookViews>
  <sheets>
    <sheet name="Overall" sheetId="184" r:id="rId1"/>
    <sheet name="Accounting" sheetId="263" r:id="rId2"/>
    <sheet name="AG" sheetId="8" r:id="rId3"/>
    <sheet name="Aikido" sheetId="265" r:id="rId4"/>
    <sheet name="ASME" sheetId="260" r:id="rId5"/>
    <sheet name="Berks Cares" sheetId="124" r:id="rId6"/>
    <sheet name="Bks Chemical Society" sheetId="195" r:id="rId7"/>
    <sheet name="Berks Democrats" sheetId="302" r:id="rId8"/>
    <sheet name="Bio-BioChem" sheetId="268" r:id="rId9"/>
    <sheet name="Blue Wave" sheetId="307" r:id="rId10"/>
    <sheet name="BSU" sheetId="253" r:id="rId11"/>
    <sheet name="B&amp;W Society" sheetId="161" r:id="rId12"/>
    <sheet name="B.S.C.C" sheetId="182" r:id="rId13"/>
    <sheet name="CARP" sheetId="270" r:id="rId14"/>
    <sheet name="Chamber Choir" sheetId="180" r:id="rId15"/>
    <sheet name="CSF" sheetId="2" r:id="rId16"/>
    <sheet name="Comm. Nation" sheetId="296" r:id="rId17"/>
    <sheet name="Commuter" sheetId="236" r:id="rId18"/>
    <sheet name="Criminal Justice" sheetId="299" r:id="rId19"/>
    <sheet name="DECA" sheetId="16" r:id="rId20"/>
    <sheet name="Entrepreneur" sheetId="242" r:id="rId21"/>
    <sheet name="FFA" sheetId="304" r:id="rId22"/>
    <sheet name="HONORS" sheetId="13" r:id="rId23"/>
    <sheet name="HRS" sheetId="14" r:id="rId24"/>
    <sheet name="INK" sheetId="198" r:id="rId25"/>
    <sheet name="Kines" sheetId="226" r:id="rId26"/>
    <sheet name="LUC" sheetId="179" r:id="rId27"/>
    <sheet name="MSA" sheetId="117" r:id="rId28"/>
    <sheet name="Outdoors" sheetId="278" r:id="rId29"/>
    <sheet name="PSEA" sheetId="309" r:id="rId30"/>
    <sheet name="Pre-Med" sheetId="230" r:id="rId31"/>
    <sheet name="Psych" sheetId="266" r:id="rId32"/>
    <sheet name="PRSSA" sheetId="243" r:id="rId33"/>
    <sheet name="Rainbow Alliance" sheetId="148" r:id="rId34"/>
    <sheet name="SKI" sheetId="133" r:id="rId35"/>
    <sheet name="SAE Aero" sheetId="212" r:id="rId36"/>
    <sheet name="SAE Baja" sheetId="276" r:id="rId37"/>
    <sheet name="SWE" sheetId="191" r:id="rId38"/>
    <sheet name="STAND FOR STATE" sheetId="305" r:id="rId39"/>
    <sheet name="STEP TEAM" sheetId="28" r:id="rId40"/>
    <sheet name="SVC" sheetId="250" r:id="rId41"/>
    <sheet name="SOTA" sheetId="81" r:id="rId42"/>
    <sheet name="Sustainability" sheetId="308" r:id="rId43"/>
    <sheet name="THON SGA" sheetId="298" r:id="rId44"/>
    <sheet name="Undistributed Fund" sheetId="281" r:id="rId45"/>
    <sheet name="VIP" sheetId="301" r:id="rId46"/>
    <sheet name="WAC" sheetId="293" r:id="rId47"/>
    <sheet name="YAMS" sheetId="306" r:id="rId48"/>
    <sheet name="Zumba Lions" sheetId="223" r:id="rId49"/>
  </sheets>
  <externalReferences>
    <externalReference r:id="rId50"/>
  </externalReferences>
  <definedNames>
    <definedName name="_xlnm.Print_Area" localSheetId="2">AG!$A$1:$G$15</definedName>
    <definedName name="_xlnm.Print_Area" localSheetId="12">B.S.C.C!$A$1:$G$26</definedName>
    <definedName name="_xlnm.Print_Area" localSheetId="18">'Criminal Justice'!$A$1:$G$28</definedName>
    <definedName name="_xlnm.Print_Area" localSheetId="15">CSF!$A$1:$G$36</definedName>
    <definedName name="_xlnm.Print_Area" localSheetId="19">DECA!$A$1:$G$34</definedName>
    <definedName name="_xlnm.Print_Area" localSheetId="22">HONORS!$A$1:$G$31</definedName>
    <definedName name="_xlnm.Print_Area" localSheetId="23">HRS!$A$1:$G$28</definedName>
    <definedName name="_xlnm.Print_Area" localSheetId="41">SOTA!$A$1:$G$33</definedName>
    <definedName name="_xlnm.Print_Area" localSheetId="39">'STEP TEAM'!$A$1:$G$29</definedName>
    <definedName name="_xlnm.Print_Area" localSheetId="43">'THON SGA'!$A$1:$G$44</definedName>
  </definedNames>
  <calcPr calcId="162913"/>
</workbook>
</file>

<file path=xl/calcChain.xml><?xml version="1.0" encoding="utf-8"?>
<calcChain xmlns="http://schemas.openxmlformats.org/spreadsheetml/2006/main">
  <c r="O13" i="191" l="1"/>
  <c r="O14" i="191"/>
  <c r="O15" i="191" s="1"/>
  <c r="O16" i="191" s="1"/>
  <c r="O17" i="191" s="1"/>
  <c r="O18" i="191" s="1"/>
  <c r="O19" i="191" s="1"/>
  <c r="O20" i="191" s="1"/>
  <c r="O21" i="191" s="1"/>
  <c r="O22" i="191" s="1"/>
  <c r="O23" i="191" s="1"/>
  <c r="O24" i="191" s="1"/>
  <c r="O25" i="191" s="1"/>
  <c r="O26" i="191" s="1"/>
  <c r="O27" i="191" s="1"/>
  <c r="N10" i="242" l="1"/>
  <c r="N11" i="293"/>
  <c r="N9" i="243"/>
  <c r="N9" i="16"/>
  <c r="N14" i="124"/>
  <c r="N12" i="117"/>
  <c r="N10" i="198" l="1"/>
  <c r="N9" i="8" l="1"/>
  <c r="O18" i="253" l="1"/>
  <c r="O19" i="253"/>
  <c r="O20" i="253" s="1"/>
  <c r="O21" i="253" s="1"/>
  <c r="O22" i="253" s="1"/>
  <c r="O23" i="253" s="1"/>
  <c r="O24" i="253" s="1"/>
  <c r="O25" i="253" s="1"/>
  <c r="O26" i="253" s="1"/>
  <c r="O27" i="253" s="1"/>
  <c r="O28" i="253" s="1"/>
  <c r="O10" i="308"/>
  <c r="O11" i="308" s="1"/>
  <c r="O12" i="308" s="1"/>
  <c r="O13" i="308" s="1"/>
  <c r="O14" i="308" s="1"/>
  <c r="O15" i="308" s="1"/>
  <c r="O16" i="308" s="1"/>
  <c r="O17" i="308" s="1"/>
  <c r="O18" i="308" s="1"/>
  <c r="O19" i="308" s="1"/>
  <c r="O20" i="308" s="1"/>
  <c r="O21" i="308" s="1"/>
  <c r="O22" i="308" s="1"/>
  <c r="O23" i="308" s="1"/>
  <c r="O24" i="308" s="1"/>
  <c r="C44" i="184" l="1"/>
  <c r="B44" i="184"/>
  <c r="C24" i="184"/>
  <c r="B24" i="184"/>
  <c r="O9" i="301"/>
  <c r="O10" i="301" s="1"/>
  <c r="O11" i="301" s="1"/>
  <c r="O12" i="301" s="1"/>
  <c r="O13" i="301" s="1"/>
  <c r="O14" i="301" s="1"/>
  <c r="O15" i="301" s="1"/>
  <c r="O16" i="301" s="1"/>
  <c r="O17" i="301" s="1"/>
  <c r="O18" i="301" s="1"/>
  <c r="O19" i="301" s="1"/>
  <c r="O20" i="301" s="1"/>
  <c r="O21" i="301" s="1"/>
  <c r="O22" i="301" s="1"/>
  <c r="O23" i="301" s="1"/>
  <c r="O24" i="301" s="1"/>
  <c r="O25" i="301" s="1"/>
  <c r="O26" i="301" s="1"/>
  <c r="O27" i="301" s="1"/>
  <c r="O28" i="301" s="1"/>
  <c r="O30" i="301" s="1"/>
  <c r="G9" i="301"/>
  <c r="G10" i="301" s="1"/>
  <c r="G11" i="301" s="1"/>
  <c r="G12" i="301" s="1"/>
  <c r="G13" i="301" s="1"/>
  <c r="G14" i="301" s="1"/>
  <c r="G15" i="301" s="1"/>
  <c r="G16" i="301" s="1"/>
  <c r="G17" i="301" s="1"/>
  <c r="G18" i="301" s="1"/>
  <c r="G19" i="301" s="1"/>
  <c r="G20" i="301" s="1"/>
  <c r="G21" i="301" s="1"/>
  <c r="G22" i="301" s="1"/>
  <c r="G23" i="301" s="1"/>
  <c r="G24" i="301" s="1"/>
  <c r="G25" i="301" s="1"/>
  <c r="G26" i="301" s="1"/>
  <c r="G27" i="301" s="1"/>
  <c r="G28" i="301" s="1"/>
  <c r="G30" i="301" s="1"/>
  <c r="O8" i="301"/>
  <c r="G8" i="301"/>
  <c r="E18" i="184"/>
  <c r="C8" i="184"/>
  <c r="B8" i="184"/>
  <c r="E37" i="184"/>
  <c r="D37" i="184"/>
  <c r="E41" i="184"/>
  <c r="D41" i="184"/>
  <c r="E28" i="184"/>
  <c r="N9" i="260" l="1"/>
  <c r="N11" i="117" l="1"/>
  <c r="O9" i="309" l="1"/>
  <c r="O10" i="309" s="1"/>
  <c r="O11" i="309" s="1"/>
  <c r="O12" i="309" s="1"/>
  <c r="O13" i="309" s="1"/>
  <c r="O14" i="309" s="1"/>
  <c r="O15" i="309" s="1"/>
  <c r="O16" i="309" s="1"/>
  <c r="O17" i="309" s="1"/>
  <c r="O18" i="309" s="1"/>
  <c r="O19" i="309" s="1"/>
  <c r="O20" i="309" s="1"/>
  <c r="O21" i="309" s="1"/>
  <c r="O22" i="309" s="1"/>
  <c r="O23" i="309" s="1"/>
  <c r="O24" i="309" s="1"/>
  <c r="O25" i="309" s="1"/>
  <c r="O26" i="309" s="1"/>
  <c r="O27" i="309" s="1"/>
  <c r="O28" i="309" s="1"/>
  <c r="O30" i="309" s="1"/>
  <c r="G8" i="309"/>
  <c r="G9" i="309" s="1"/>
  <c r="G10" i="309" s="1"/>
  <c r="G11" i="309" s="1"/>
  <c r="G12" i="309" s="1"/>
  <c r="G13" i="309" s="1"/>
  <c r="G14" i="309" s="1"/>
  <c r="G15" i="309" s="1"/>
  <c r="G16" i="309" s="1"/>
  <c r="G17" i="309" s="1"/>
  <c r="G18" i="309" s="1"/>
  <c r="G19" i="309" s="1"/>
  <c r="G20" i="309" s="1"/>
  <c r="G21" i="309" s="1"/>
  <c r="G22" i="309" s="1"/>
  <c r="G23" i="309" s="1"/>
  <c r="G24" i="309" s="1"/>
  <c r="G25" i="309" s="1"/>
  <c r="G26" i="309" s="1"/>
  <c r="G27" i="309" s="1"/>
  <c r="G28" i="309" s="1"/>
  <c r="G30" i="309" s="1"/>
  <c r="O8" i="180" l="1"/>
  <c r="N10" i="293" l="1"/>
  <c r="N9" i="293"/>
  <c r="O8" i="308" l="1"/>
  <c r="O9" i="308" s="1"/>
  <c r="O26" i="308" s="1"/>
  <c r="G8" i="308"/>
  <c r="G9" i="308" s="1"/>
  <c r="G10" i="308" s="1"/>
  <c r="G11" i="308" s="1"/>
  <c r="G12" i="308" s="1"/>
  <c r="G13" i="308" s="1"/>
  <c r="G14" i="308" s="1"/>
  <c r="G15" i="308" s="1"/>
  <c r="G16" i="308" s="1"/>
  <c r="G17" i="308" s="1"/>
  <c r="G18" i="308" s="1"/>
  <c r="G19" i="308" s="1"/>
  <c r="G20" i="308" s="1"/>
  <c r="G21" i="308" s="1"/>
  <c r="G22" i="308" s="1"/>
  <c r="G23" i="308" s="1"/>
  <c r="G24" i="308" s="1"/>
  <c r="G26" i="308" s="1"/>
  <c r="O8" i="307"/>
  <c r="O9" i="307" s="1"/>
  <c r="O10" i="307" s="1"/>
  <c r="O11" i="307" s="1"/>
  <c r="O12" i="307" s="1"/>
  <c r="O13" i="307" s="1"/>
  <c r="O14" i="307" s="1"/>
  <c r="O15" i="307" s="1"/>
  <c r="O16" i="307" s="1"/>
  <c r="O17" i="307" s="1"/>
  <c r="O18" i="307" s="1"/>
  <c r="O19" i="307" s="1"/>
  <c r="O20" i="307" s="1"/>
  <c r="O21" i="307" s="1"/>
  <c r="O22" i="307" s="1"/>
  <c r="O23" i="307" s="1"/>
  <c r="O24" i="307" s="1"/>
  <c r="O26" i="307" s="1"/>
  <c r="G8" i="307"/>
  <c r="G9" i="307" s="1"/>
  <c r="G10" i="307" s="1"/>
  <c r="G11" i="307" s="1"/>
  <c r="G12" i="307" s="1"/>
  <c r="G13" i="307" s="1"/>
  <c r="G14" i="307" s="1"/>
  <c r="G15" i="307" s="1"/>
  <c r="G16" i="307" s="1"/>
  <c r="G17" i="307" s="1"/>
  <c r="G18" i="307" s="1"/>
  <c r="G19" i="307" s="1"/>
  <c r="G20" i="307" s="1"/>
  <c r="G21" i="307" s="1"/>
  <c r="G22" i="307" s="1"/>
  <c r="G23" i="307" s="1"/>
  <c r="G24" i="307" s="1"/>
  <c r="G26" i="307" s="1"/>
  <c r="O9" i="306" l="1"/>
  <c r="O10" i="306" s="1"/>
  <c r="O11" i="306" s="1"/>
  <c r="O12" i="306" s="1"/>
  <c r="O13" i="306" s="1"/>
  <c r="O14" i="306" s="1"/>
  <c r="O15" i="306" s="1"/>
  <c r="O16" i="306" s="1"/>
  <c r="O17" i="306" s="1"/>
  <c r="O18" i="306" s="1"/>
  <c r="O19" i="306" s="1"/>
  <c r="O20" i="306" s="1"/>
  <c r="O21" i="306" s="1"/>
  <c r="O22" i="306" s="1"/>
  <c r="O23" i="306" s="1"/>
  <c r="O24" i="306" s="1"/>
  <c r="O25" i="306" s="1"/>
  <c r="O26" i="306" s="1"/>
  <c r="O27" i="306" s="1"/>
  <c r="O28" i="306" s="1"/>
  <c r="O30" i="306" s="1"/>
  <c r="G9" i="306"/>
  <c r="G10" i="306" s="1"/>
  <c r="G11" i="306" s="1"/>
  <c r="G12" i="306" s="1"/>
  <c r="G13" i="306" s="1"/>
  <c r="G14" i="306" s="1"/>
  <c r="G15" i="306" s="1"/>
  <c r="G16" i="306" s="1"/>
  <c r="G17" i="306" s="1"/>
  <c r="G18" i="306" s="1"/>
  <c r="G19" i="306" s="1"/>
  <c r="G20" i="306" s="1"/>
  <c r="G21" i="306" s="1"/>
  <c r="G22" i="306" s="1"/>
  <c r="G23" i="306" s="1"/>
  <c r="G24" i="306" s="1"/>
  <c r="G25" i="306" s="1"/>
  <c r="G26" i="306" s="1"/>
  <c r="G27" i="306" s="1"/>
  <c r="G28" i="306" s="1"/>
  <c r="G30" i="306" s="1"/>
  <c r="O8" i="306"/>
  <c r="G8" i="306"/>
  <c r="O8" i="305"/>
  <c r="O9" i="305" s="1"/>
  <c r="O10" i="305" s="1"/>
  <c r="O11" i="305" s="1"/>
  <c r="O12" i="305" s="1"/>
  <c r="O13" i="305" s="1"/>
  <c r="O14" i="305" s="1"/>
  <c r="O15" i="305" s="1"/>
  <c r="O16" i="305" s="1"/>
  <c r="O17" i="305" s="1"/>
  <c r="O18" i="305" s="1"/>
  <c r="O19" i="305" s="1"/>
  <c r="O20" i="305" s="1"/>
  <c r="O21" i="305" s="1"/>
  <c r="O22" i="305" s="1"/>
  <c r="O23" i="305" s="1"/>
  <c r="O24" i="305" s="1"/>
  <c r="O25" i="305" s="1"/>
  <c r="O26" i="305" s="1"/>
  <c r="O27" i="305" s="1"/>
  <c r="O28" i="305" s="1"/>
  <c r="O30" i="305" s="1"/>
  <c r="G8" i="305"/>
  <c r="G9" i="305" s="1"/>
  <c r="G10" i="305" s="1"/>
  <c r="G11" i="305" s="1"/>
  <c r="G12" i="305" s="1"/>
  <c r="G13" i="305" s="1"/>
  <c r="G14" i="305" s="1"/>
  <c r="G15" i="305" s="1"/>
  <c r="G16" i="305" s="1"/>
  <c r="G17" i="305" s="1"/>
  <c r="G18" i="305" s="1"/>
  <c r="G19" i="305" s="1"/>
  <c r="G20" i="305" s="1"/>
  <c r="G21" i="305" s="1"/>
  <c r="G22" i="305" s="1"/>
  <c r="G23" i="305" s="1"/>
  <c r="G24" i="305" s="1"/>
  <c r="G25" i="305" s="1"/>
  <c r="G26" i="305" s="1"/>
  <c r="G27" i="305" s="1"/>
  <c r="G28" i="305" s="1"/>
  <c r="G30" i="305" s="1"/>
  <c r="O8" i="304"/>
  <c r="O9" i="304" s="1"/>
  <c r="O10" i="304" s="1"/>
  <c r="O11" i="304" s="1"/>
  <c r="O12" i="304" s="1"/>
  <c r="O13" i="304" s="1"/>
  <c r="O14" i="304" s="1"/>
  <c r="O15" i="304" s="1"/>
  <c r="O16" i="304" s="1"/>
  <c r="O17" i="304" s="1"/>
  <c r="O18" i="304" s="1"/>
  <c r="O19" i="304" s="1"/>
  <c r="O20" i="304" s="1"/>
  <c r="O21" i="304" s="1"/>
  <c r="O23" i="304" s="1"/>
  <c r="G8" i="304"/>
  <c r="G9" i="304" s="1"/>
  <c r="G10" i="304" s="1"/>
  <c r="G11" i="304" s="1"/>
  <c r="G12" i="304" s="1"/>
  <c r="G13" i="304" s="1"/>
  <c r="G14" i="304" s="1"/>
  <c r="G15" i="304" s="1"/>
  <c r="G16" i="304" s="1"/>
  <c r="G17" i="304" s="1"/>
  <c r="G18" i="304" s="1"/>
  <c r="G19" i="304" s="1"/>
  <c r="G20" i="304" s="1"/>
  <c r="G21" i="304" s="1"/>
  <c r="G23" i="304" s="1"/>
  <c r="O9" i="299"/>
  <c r="O10" i="299"/>
  <c r="O11" i="299"/>
  <c r="O12" i="299"/>
  <c r="O13" i="299"/>
  <c r="O14" i="299"/>
  <c r="O15" i="299"/>
  <c r="O16" i="299"/>
  <c r="O17" i="299"/>
  <c r="O18" i="299"/>
  <c r="O19" i="299"/>
  <c r="O20" i="299"/>
  <c r="O21" i="299"/>
  <c r="O22" i="299"/>
  <c r="O23" i="299"/>
  <c r="O24" i="299"/>
  <c r="O25" i="299"/>
  <c r="O26" i="299"/>
  <c r="O8" i="299"/>
  <c r="D18" i="184" s="1"/>
  <c r="O9" i="302" l="1"/>
  <c r="O10" i="302" s="1"/>
  <c r="O11" i="302" s="1"/>
  <c r="O12" i="302" s="1"/>
  <c r="O13" i="302" s="1"/>
  <c r="O14" i="302" s="1"/>
  <c r="O15" i="302" s="1"/>
  <c r="O16" i="302" s="1"/>
  <c r="O17" i="302" s="1"/>
  <c r="O18" i="302" s="1"/>
  <c r="O19" i="302" s="1"/>
  <c r="O20" i="302" s="1"/>
  <c r="O21" i="302" s="1"/>
  <c r="O22" i="302" s="1"/>
  <c r="O23" i="302" s="1"/>
  <c r="O24" i="302" s="1"/>
  <c r="O26" i="302" s="1"/>
  <c r="G9" i="302"/>
  <c r="G10" i="302" s="1"/>
  <c r="G11" i="302" s="1"/>
  <c r="G12" i="302" s="1"/>
  <c r="G13" i="302" s="1"/>
  <c r="G14" i="302" s="1"/>
  <c r="G15" i="302" s="1"/>
  <c r="G16" i="302" s="1"/>
  <c r="G17" i="302" s="1"/>
  <c r="G18" i="302" s="1"/>
  <c r="G19" i="302" s="1"/>
  <c r="G20" i="302" s="1"/>
  <c r="G21" i="302" s="1"/>
  <c r="G22" i="302" s="1"/>
  <c r="G23" i="302" s="1"/>
  <c r="G24" i="302" s="1"/>
  <c r="G26" i="302" s="1"/>
  <c r="O8" i="302"/>
  <c r="G8" i="302"/>
  <c r="G8" i="281" l="1"/>
  <c r="O8" i="281"/>
  <c r="G8" i="298"/>
  <c r="O8" i="298"/>
  <c r="O8" i="81"/>
  <c r="G8" i="81"/>
  <c r="O8" i="250"/>
  <c r="G8" i="250"/>
  <c r="O8" i="28"/>
  <c r="G8" i="28"/>
  <c r="O8" i="276"/>
  <c r="G8" i="276"/>
  <c r="O8" i="212"/>
  <c r="G8" i="212"/>
  <c r="O8" i="266"/>
  <c r="G8" i="266"/>
  <c r="O8" i="13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9" i="242"/>
  <c r="O10" i="242" s="1"/>
  <c r="O11" i="242" s="1"/>
  <c r="O12" i="242" s="1"/>
  <c r="O13" i="242" s="1"/>
  <c r="O14" i="242" s="1"/>
  <c r="O15" i="242" s="1"/>
  <c r="O16" i="242" s="1"/>
  <c r="O17" i="242" s="1"/>
  <c r="O18" i="242" s="1"/>
  <c r="O19" i="242" s="1"/>
  <c r="O20" i="242" s="1"/>
  <c r="O8" i="242"/>
  <c r="G8" i="242"/>
  <c r="O8" i="16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28" i="299" l="1"/>
  <c r="G8" i="299"/>
  <c r="B18" i="184" s="1"/>
  <c r="O8" i="236"/>
  <c r="G8" i="236"/>
  <c r="G8" i="180"/>
  <c r="O8" i="260"/>
  <c r="D5" i="184" s="1"/>
  <c r="G8" i="260"/>
  <c r="D14" i="184"/>
  <c r="O8" i="124"/>
  <c r="O9" i="124" s="1"/>
  <c r="O10" i="124" s="1"/>
  <c r="O11" i="124" s="1"/>
  <c r="O12" i="124" s="1"/>
  <c r="O13" i="124" s="1"/>
  <c r="O14" i="124" s="1"/>
  <c r="O15" i="124" s="1"/>
  <c r="O16" i="124" s="1"/>
  <c r="O17" i="124" s="1"/>
  <c r="O18" i="124" s="1"/>
  <c r="O19" i="124" s="1"/>
  <c r="O20" i="124" s="1"/>
  <c r="O21" i="124" s="1"/>
  <c r="O22" i="124" s="1"/>
  <c r="O23" i="124" s="1"/>
  <c r="O24" i="124" s="1"/>
  <c r="O25" i="124" s="1"/>
  <c r="O26" i="124" s="1"/>
  <c r="O27" i="124" s="1"/>
  <c r="O28" i="124" s="1"/>
  <c r="O29" i="124" s="1"/>
  <c r="O30" i="124" s="1"/>
  <c r="O31" i="124" s="1"/>
  <c r="O33" i="124" s="1"/>
  <c r="E6" i="184" s="1"/>
  <c r="D43" i="184"/>
  <c r="D42" i="184"/>
  <c r="D40" i="184"/>
  <c r="D39" i="184"/>
  <c r="D38" i="184"/>
  <c r="D35" i="184"/>
  <c r="B35" i="184"/>
  <c r="B34" i="184"/>
  <c r="D34" i="184"/>
  <c r="E32" i="184"/>
  <c r="D32" i="184"/>
  <c r="C32" i="184"/>
  <c r="D30" i="184"/>
  <c r="E24" i="184"/>
  <c r="D24" i="184"/>
  <c r="D20" i="184"/>
  <c r="D19" i="184"/>
  <c r="D17" i="184"/>
  <c r="D12" i="184"/>
  <c r="O9" i="298"/>
  <c r="O10" i="298" s="1"/>
  <c r="O11" i="298" s="1"/>
  <c r="O12" i="298" s="1"/>
  <c r="O13" i="298" s="1"/>
  <c r="O14" i="298" s="1"/>
  <c r="O15" i="298" s="1"/>
  <c r="O16" i="298" s="1"/>
  <c r="O17" i="298" s="1"/>
  <c r="O18" i="298" s="1"/>
  <c r="O19" i="298" s="1"/>
  <c r="O20" i="298" s="1"/>
  <c r="O21" i="298" s="1"/>
  <c r="O22" i="298" s="1"/>
  <c r="O23" i="298" s="1"/>
  <c r="O24" i="298" s="1"/>
  <c r="O25" i="298" s="1"/>
  <c r="O26" i="298" s="1"/>
  <c r="O27" i="298" s="1"/>
  <c r="O28" i="298" s="1"/>
  <c r="O29" i="298" s="1"/>
  <c r="O30" i="298" s="1"/>
  <c r="O31" i="298" s="1"/>
  <c r="O32" i="298" s="1"/>
  <c r="O33" i="298" s="1"/>
  <c r="O34" i="298" s="1"/>
  <c r="O35" i="298" s="1"/>
  <c r="O36" i="298" s="1"/>
  <c r="O37" i="298" s="1"/>
  <c r="O38" i="298" s="1"/>
  <c r="O39" i="298" s="1"/>
  <c r="O40" i="298" s="1"/>
  <c r="O41" i="298" s="1"/>
  <c r="O42" i="298" s="1"/>
  <c r="O44" i="298" s="1"/>
  <c r="E42" i="184" s="1"/>
  <c r="O9" i="81"/>
  <c r="O10" i="81" s="1"/>
  <c r="O11" i="81" s="1"/>
  <c r="O12" i="81" s="1"/>
  <c r="O13" i="81" s="1"/>
  <c r="O14" i="81" s="1"/>
  <c r="O15" i="81" s="1"/>
  <c r="O16" i="81" s="1"/>
  <c r="O17" i="81" s="1"/>
  <c r="O18" i="81" s="1"/>
  <c r="O19" i="81" s="1"/>
  <c r="O20" i="81" s="1"/>
  <c r="O21" i="81" s="1"/>
  <c r="O22" i="81" s="1"/>
  <c r="O23" i="81" s="1"/>
  <c r="O24" i="81" s="1"/>
  <c r="O25" i="81" s="1"/>
  <c r="O26" i="81" s="1"/>
  <c r="O27" i="81" s="1"/>
  <c r="O28" i="81" s="1"/>
  <c r="O29" i="81" s="1"/>
  <c r="O30" i="81" s="1"/>
  <c r="O31" i="81" s="1"/>
  <c r="O33" i="81" s="1"/>
  <c r="E40" i="184" s="1"/>
  <c r="O9" i="250"/>
  <c r="O10" i="250" s="1"/>
  <c r="O11" i="250" s="1"/>
  <c r="O12" i="250" s="1"/>
  <c r="O13" i="250" s="1"/>
  <c r="O14" i="250" s="1"/>
  <c r="O15" i="250" s="1"/>
  <c r="O16" i="250" s="1"/>
  <c r="O17" i="250" s="1"/>
  <c r="O18" i="250" s="1"/>
  <c r="O19" i="250" s="1"/>
  <c r="O20" i="250" s="1"/>
  <c r="O21" i="250" s="1"/>
  <c r="O22" i="250" s="1"/>
  <c r="O23" i="250" s="1"/>
  <c r="O24" i="250" s="1"/>
  <c r="O25" i="250" s="1"/>
  <c r="O26" i="250" s="1"/>
  <c r="O27" i="250" s="1"/>
  <c r="O28" i="250" s="1"/>
  <c r="O30" i="250" s="1"/>
  <c r="E39" i="184" s="1"/>
  <c r="O9" i="28"/>
  <c r="O10" i="28" s="1"/>
  <c r="O11" i="28" s="1"/>
  <c r="O12" i="28" s="1"/>
  <c r="O13" i="28" s="1"/>
  <c r="O14" i="28" s="1"/>
  <c r="O15" i="28" s="1"/>
  <c r="O16" i="28" s="1"/>
  <c r="O17" i="28" s="1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O29" i="28" s="1"/>
  <c r="E38" i="184" s="1"/>
  <c r="O9" i="191"/>
  <c r="O9" i="276"/>
  <c r="O10" i="276" s="1"/>
  <c r="O11" i="276" s="1"/>
  <c r="O12" i="276" s="1"/>
  <c r="O13" i="276" s="1"/>
  <c r="O14" i="276" s="1"/>
  <c r="O15" i="276" s="1"/>
  <c r="O16" i="276" s="1"/>
  <c r="O17" i="276" s="1"/>
  <c r="O18" i="276" s="1"/>
  <c r="O19" i="276" s="1"/>
  <c r="O20" i="276" s="1"/>
  <c r="O21" i="276" s="1"/>
  <c r="O22" i="276" s="1"/>
  <c r="O23" i="276" s="1"/>
  <c r="O24" i="276" s="1"/>
  <c r="O25" i="276" s="1"/>
  <c r="O26" i="276" s="1"/>
  <c r="O27" i="276" s="1"/>
  <c r="O28" i="276" s="1"/>
  <c r="O30" i="276" s="1"/>
  <c r="E35" i="184" s="1"/>
  <c r="O10" i="212"/>
  <c r="O11" i="212" s="1"/>
  <c r="O12" i="212" s="1"/>
  <c r="O13" i="212" s="1"/>
  <c r="O14" i="212" s="1"/>
  <c r="O15" i="212" s="1"/>
  <c r="O16" i="212" s="1"/>
  <c r="O17" i="212" s="1"/>
  <c r="O18" i="212" s="1"/>
  <c r="O19" i="212" s="1"/>
  <c r="O20" i="212" s="1"/>
  <c r="O21" i="212" s="1"/>
  <c r="O22" i="212" s="1"/>
  <c r="O23" i="212" s="1"/>
  <c r="O24" i="212" s="1"/>
  <c r="O25" i="212" s="1"/>
  <c r="O26" i="212" s="1"/>
  <c r="O27" i="212" s="1"/>
  <c r="O29" i="212" s="1"/>
  <c r="E34" i="184" s="1"/>
  <c r="O9" i="212"/>
  <c r="O8" i="133"/>
  <c r="D33" i="184" s="1"/>
  <c r="O9" i="148"/>
  <c r="O10" i="148" s="1"/>
  <c r="O11" i="148" s="1"/>
  <c r="O12" i="148" s="1"/>
  <c r="O13" i="148" s="1"/>
  <c r="O14" i="148" s="1"/>
  <c r="O15" i="148" s="1"/>
  <c r="O16" i="148" s="1"/>
  <c r="O17" i="148" s="1"/>
  <c r="O18" i="148" s="1"/>
  <c r="O19" i="148" s="1"/>
  <c r="O20" i="148" s="1"/>
  <c r="O21" i="148" s="1"/>
  <c r="O22" i="148" s="1"/>
  <c r="O24" i="148" s="1"/>
  <c r="O8" i="243"/>
  <c r="O9" i="243" s="1"/>
  <c r="O10" i="243" s="1"/>
  <c r="O11" i="243" s="1"/>
  <c r="O12" i="243" s="1"/>
  <c r="O13" i="243" s="1"/>
  <c r="O14" i="243" s="1"/>
  <c r="O15" i="243" s="1"/>
  <c r="O16" i="243" s="1"/>
  <c r="O17" i="243" s="1"/>
  <c r="O18" i="243" s="1"/>
  <c r="O19" i="243" s="1"/>
  <c r="O20" i="243" s="1"/>
  <c r="O21" i="243" s="1"/>
  <c r="O22" i="243" s="1"/>
  <c r="O23" i="243" s="1"/>
  <c r="O24" i="243" s="1"/>
  <c r="O25" i="243" s="1"/>
  <c r="O27" i="243" s="1"/>
  <c r="E31" i="184" s="1"/>
  <c r="O9" i="266"/>
  <c r="O10" i="266" s="1"/>
  <c r="O11" i="266" s="1"/>
  <c r="O12" i="266" s="1"/>
  <c r="O13" i="266" s="1"/>
  <c r="O14" i="266" s="1"/>
  <c r="O15" i="266" s="1"/>
  <c r="O16" i="266" s="1"/>
  <c r="O17" i="266" s="1"/>
  <c r="O18" i="266" s="1"/>
  <c r="O19" i="266" s="1"/>
  <c r="O20" i="266" s="1"/>
  <c r="O21" i="266" s="1"/>
  <c r="O22" i="266" s="1"/>
  <c r="O23" i="266" s="1"/>
  <c r="O24" i="266" s="1"/>
  <c r="O25" i="266" s="1"/>
  <c r="O26" i="266" s="1"/>
  <c r="O28" i="266" s="1"/>
  <c r="E30" i="184" s="1"/>
  <c r="O8" i="230"/>
  <c r="O9" i="230" s="1"/>
  <c r="O10" i="230" s="1"/>
  <c r="O11" i="230" s="1"/>
  <c r="O12" i="230" s="1"/>
  <c r="O13" i="230" s="1"/>
  <c r="O14" i="230" s="1"/>
  <c r="O15" i="230" s="1"/>
  <c r="O16" i="230" s="1"/>
  <c r="O17" i="230" s="1"/>
  <c r="O18" i="230" s="1"/>
  <c r="O19" i="230" s="1"/>
  <c r="O20" i="230" s="1"/>
  <c r="O21" i="230" s="1"/>
  <c r="O22" i="230" s="1"/>
  <c r="O23" i="230" s="1"/>
  <c r="O24" i="230" s="1"/>
  <c r="O25" i="230" s="1"/>
  <c r="O26" i="230" s="1"/>
  <c r="O28" i="230" s="1"/>
  <c r="E29" i="184" s="1"/>
  <c r="O8" i="278"/>
  <c r="D27" i="184" s="1"/>
  <c r="O8" i="117"/>
  <c r="O9" i="117" s="1"/>
  <c r="O10" i="117" s="1"/>
  <c r="O11" i="117" s="1"/>
  <c r="O12" i="117" s="1"/>
  <c r="O13" i="117" s="1"/>
  <c r="O14" i="117" s="1"/>
  <c r="O15" i="117" s="1"/>
  <c r="O16" i="117" s="1"/>
  <c r="O17" i="117" s="1"/>
  <c r="O18" i="117" s="1"/>
  <c r="O19" i="117" s="1"/>
  <c r="O20" i="117" s="1"/>
  <c r="O21" i="117" s="1"/>
  <c r="O22" i="117" s="1"/>
  <c r="O23" i="117" s="1"/>
  <c r="O24" i="117" s="1"/>
  <c r="O25" i="117" s="1"/>
  <c r="O26" i="117" s="1"/>
  <c r="O27" i="117" s="1"/>
  <c r="O28" i="117" s="1"/>
  <c r="O29" i="117" s="1"/>
  <c r="O30" i="117" s="1"/>
  <c r="O31" i="117" s="1"/>
  <c r="O32" i="117" s="1"/>
  <c r="O33" i="117" s="1"/>
  <c r="O34" i="117" s="1"/>
  <c r="O35" i="117" s="1"/>
  <c r="O37" i="117" s="1"/>
  <c r="E26" i="184" s="1"/>
  <c r="O8" i="179"/>
  <c r="O9" i="179" s="1"/>
  <c r="O10" i="179" s="1"/>
  <c r="O11" i="179" s="1"/>
  <c r="O12" i="179" s="1"/>
  <c r="O13" i="179" s="1"/>
  <c r="O14" i="179" s="1"/>
  <c r="O15" i="179" s="1"/>
  <c r="O16" i="179" s="1"/>
  <c r="O17" i="179" s="1"/>
  <c r="O18" i="179" s="1"/>
  <c r="O19" i="179" s="1"/>
  <c r="O20" i="179" s="1"/>
  <c r="O21" i="179" s="1"/>
  <c r="O22" i="179" s="1"/>
  <c r="O23" i="179" s="1"/>
  <c r="O24" i="179" s="1"/>
  <c r="O25" i="179" s="1"/>
  <c r="O26" i="179" s="1"/>
  <c r="O27" i="179" s="1"/>
  <c r="O28" i="179" s="1"/>
  <c r="O29" i="179" s="1"/>
  <c r="O31" i="179" s="1"/>
  <c r="E25" i="184" s="1"/>
  <c r="O9" i="226"/>
  <c r="O10" i="226" s="1"/>
  <c r="O11" i="226" s="1"/>
  <c r="O12" i="226" s="1"/>
  <c r="O13" i="226" s="1"/>
  <c r="O14" i="226" s="1"/>
  <c r="O15" i="226" s="1"/>
  <c r="O16" i="226" s="1"/>
  <c r="O17" i="226" s="1"/>
  <c r="O18" i="226" s="1"/>
  <c r="O19" i="226" s="1"/>
  <c r="O20" i="226" s="1"/>
  <c r="O21" i="226" s="1"/>
  <c r="O22" i="226" s="1"/>
  <c r="O23" i="226" s="1"/>
  <c r="O24" i="226" s="1"/>
  <c r="O25" i="226" s="1"/>
  <c r="O26" i="226" s="1"/>
  <c r="O27" i="226" s="1"/>
  <c r="O28" i="226" s="1"/>
  <c r="O29" i="226" s="1"/>
  <c r="O31" i="226" s="1"/>
  <c r="G9" i="226"/>
  <c r="G10" i="226"/>
  <c r="G11" i="226"/>
  <c r="G12" i="226" s="1"/>
  <c r="G13" i="226" s="1"/>
  <c r="G14" i="226" s="1"/>
  <c r="G15" i="226" s="1"/>
  <c r="G16" i="226" s="1"/>
  <c r="G17" i="226" s="1"/>
  <c r="G18" i="226" s="1"/>
  <c r="G19" i="226" s="1"/>
  <c r="G20" i="226" s="1"/>
  <c r="G21" i="226" s="1"/>
  <c r="G22" i="226" s="1"/>
  <c r="G23" i="226" s="1"/>
  <c r="G24" i="226" s="1"/>
  <c r="G25" i="226" s="1"/>
  <c r="G26" i="226" s="1"/>
  <c r="G27" i="226" s="1"/>
  <c r="G28" i="226" s="1"/>
  <c r="G29" i="226" s="1"/>
  <c r="O8" i="198"/>
  <c r="O9" i="198" s="1"/>
  <c r="O10" i="198" s="1"/>
  <c r="O8" i="14"/>
  <c r="D22" i="184" s="1"/>
  <c r="O31" i="13"/>
  <c r="E21" i="184" s="1"/>
  <c r="O21" i="242"/>
  <c r="O23" i="242" s="1"/>
  <c r="E20" i="184" s="1"/>
  <c r="O34" i="16"/>
  <c r="E19" i="184" s="1"/>
  <c r="O9" i="236"/>
  <c r="O10" i="236" s="1"/>
  <c r="O11" i="236" s="1"/>
  <c r="O12" i="236" s="1"/>
  <c r="O13" i="236" s="1"/>
  <c r="O14" i="236" s="1"/>
  <c r="O15" i="236" s="1"/>
  <c r="O16" i="236" s="1"/>
  <c r="O17" i="236" s="1"/>
  <c r="O18" i="236" s="1"/>
  <c r="O19" i="236" s="1"/>
  <c r="O20" i="236" s="1"/>
  <c r="O21" i="236" s="1"/>
  <c r="O22" i="236" s="1"/>
  <c r="O23" i="236" s="1"/>
  <c r="O25" i="236" s="1"/>
  <c r="E17" i="184" s="1"/>
  <c r="O8" i="296"/>
  <c r="O9" i="296" s="1"/>
  <c r="O10" i="296" s="1"/>
  <c r="O11" i="296" s="1"/>
  <c r="O12" i="296" s="1"/>
  <c r="O13" i="296" s="1"/>
  <c r="O14" i="296" s="1"/>
  <c r="O15" i="296" s="1"/>
  <c r="O16" i="296" s="1"/>
  <c r="O17" i="296" s="1"/>
  <c r="O18" i="296" s="1"/>
  <c r="O19" i="296" s="1"/>
  <c r="O20" i="296" s="1"/>
  <c r="O21" i="296" s="1"/>
  <c r="O22" i="296" s="1"/>
  <c r="O23" i="296" s="1"/>
  <c r="O24" i="296" s="1"/>
  <c r="O25" i="296" s="1"/>
  <c r="O26" i="296" s="1"/>
  <c r="O27" i="296" s="1"/>
  <c r="O28" i="296" s="1"/>
  <c r="O29" i="296" s="1"/>
  <c r="O30" i="296" s="1"/>
  <c r="O31" i="296" s="1"/>
  <c r="O33" i="296" s="1"/>
  <c r="E16" i="184" s="1"/>
  <c r="O8" i="2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5" i="2" s="1"/>
  <c r="E15" i="184" s="1"/>
  <c r="O8" i="270"/>
  <c r="O9" i="270" s="1"/>
  <c r="O10" i="270" s="1"/>
  <c r="O11" i="270" s="1"/>
  <c r="O12" i="270" s="1"/>
  <c r="O13" i="270" s="1"/>
  <c r="O14" i="270" s="1"/>
  <c r="O15" i="270" s="1"/>
  <c r="O16" i="270" s="1"/>
  <c r="O17" i="270" s="1"/>
  <c r="O18" i="270" s="1"/>
  <c r="O19" i="270" s="1"/>
  <c r="O20" i="270" s="1"/>
  <c r="O21" i="270" s="1"/>
  <c r="O22" i="270" s="1"/>
  <c r="O23" i="270" s="1"/>
  <c r="O24" i="270" s="1"/>
  <c r="O25" i="270" s="1"/>
  <c r="O26" i="270" s="1"/>
  <c r="O27" i="270" s="1"/>
  <c r="O29" i="270" s="1"/>
  <c r="E13" i="184" s="1"/>
  <c r="O8" i="182"/>
  <c r="O9" i="182" s="1"/>
  <c r="O10" i="182" s="1"/>
  <c r="O11" i="182" s="1"/>
  <c r="O12" i="182" s="1"/>
  <c r="O13" i="182" s="1"/>
  <c r="O14" i="182" s="1"/>
  <c r="O15" i="182" s="1"/>
  <c r="O16" i="182" s="1"/>
  <c r="O17" i="182" s="1"/>
  <c r="O18" i="182" s="1"/>
  <c r="O19" i="182" s="1"/>
  <c r="O20" i="182" s="1"/>
  <c r="O21" i="182" s="1"/>
  <c r="O22" i="182" s="1"/>
  <c r="O23" i="182" s="1"/>
  <c r="O24" i="182" s="1"/>
  <c r="O26" i="182" s="1"/>
  <c r="E12" i="184" s="1"/>
  <c r="O8" i="161"/>
  <c r="O9" i="161" s="1"/>
  <c r="O10" i="161" s="1"/>
  <c r="O11" i="161" s="1"/>
  <c r="O12" i="161" s="1"/>
  <c r="O13" i="161" s="1"/>
  <c r="O14" i="161" s="1"/>
  <c r="O15" i="161" s="1"/>
  <c r="O16" i="161" s="1"/>
  <c r="O17" i="161" s="1"/>
  <c r="O18" i="161" s="1"/>
  <c r="O19" i="161" s="1"/>
  <c r="O20" i="161" s="1"/>
  <c r="O21" i="161" s="1"/>
  <c r="O22" i="161" s="1"/>
  <c r="O23" i="161" s="1"/>
  <c r="O24" i="161" s="1"/>
  <c r="O25" i="161" s="1"/>
  <c r="O26" i="161" s="1"/>
  <c r="O27" i="161" s="1"/>
  <c r="O28" i="161" s="1"/>
  <c r="O29" i="161" s="1"/>
  <c r="O30" i="161" s="1"/>
  <c r="O31" i="161" s="1"/>
  <c r="O32" i="161" s="1"/>
  <c r="O33" i="161" s="1"/>
  <c r="O34" i="161" s="1"/>
  <c r="O35" i="161" s="1"/>
  <c r="O36" i="161" s="1"/>
  <c r="O37" i="161" s="1"/>
  <c r="O38" i="161" s="1"/>
  <c r="O39" i="161" s="1"/>
  <c r="O40" i="161" s="1"/>
  <c r="O42" i="161" s="1"/>
  <c r="E11" i="184" s="1"/>
  <c r="O8" i="253"/>
  <c r="D10" i="184" s="1"/>
  <c r="O8" i="268"/>
  <c r="O9" i="268" s="1"/>
  <c r="O10" i="268" s="1"/>
  <c r="O11" i="268" s="1"/>
  <c r="O12" i="268" s="1"/>
  <c r="O13" i="268" s="1"/>
  <c r="O14" i="268" s="1"/>
  <c r="O15" i="268" s="1"/>
  <c r="O16" i="268" s="1"/>
  <c r="O17" i="268" s="1"/>
  <c r="O18" i="268" s="1"/>
  <c r="O19" i="268" s="1"/>
  <c r="O20" i="268" s="1"/>
  <c r="O21" i="268" s="1"/>
  <c r="O22" i="268" s="1"/>
  <c r="O23" i="268" s="1"/>
  <c r="O24" i="268" s="1"/>
  <c r="O25" i="268" s="1"/>
  <c r="O26" i="268" s="1"/>
  <c r="O27" i="268" s="1"/>
  <c r="O28" i="268" s="1"/>
  <c r="O29" i="268" s="1"/>
  <c r="O30" i="268" s="1"/>
  <c r="O31" i="268" s="1"/>
  <c r="O32" i="268" s="1"/>
  <c r="O33" i="268" s="1"/>
  <c r="O34" i="268" s="1"/>
  <c r="O35" i="268" s="1"/>
  <c r="O36" i="268" s="1"/>
  <c r="O38" i="268" s="1"/>
  <c r="E9" i="184" s="1"/>
  <c r="O8" i="195"/>
  <c r="O9" i="195" s="1"/>
  <c r="O10" i="195" s="1"/>
  <c r="O11" i="195" s="1"/>
  <c r="O12" i="195" s="1"/>
  <c r="O13" i="195" s="1"/>
  <c r="O14" i="195" s="1"/>
  <c r="O15" i="195" s="1"/>
  <c r="O16" i="195" s="1"/>
  <c r="O17" i="195" s="1"/>
  <c r="O18" i="195" s="1"/>
  <c r="O19" i="195" s="1"/>
  <c r="O20" i="195" s="1"/>
  <c r="O21" i="195" s="1"/>
  <c r="O22" i="195" s="1"/>
  <c r="O23" i="195" s="1"/>
  <c r="O24" i="195" s="1"/>
  <c r="O26" i="195" s="1"/>
  <c r="E7" i="184" s="1"/>
  <c r="O8" i="223"/>
  <c r="O9" i="223" s="1"/>
  <c r="O10" i="223" s="1"/>
  <c r="O11" i="223" s="1"/>
  <c r="O12" i="223" s="1"/>
  <c r="O13" i="223" s="1"/>
  <c r="O14" i="223" s="1"/>
  <c r="O15" i="223" s="1"/>
  <c r="O16" i="223" s="1"/>
  <c r="O17" i="223" s="1"/>
  <c r="O18" i="223" s="1"/>
  <c r="O19" i="223" s="1"/>
  <c r="O20" i="223" s="1"/>
  <c r="O21" i="223" s="1"/>
  <c r="O22" i="223" s="1"/>
  <c r="O23" i="223" s="1"/>
  <c r="O24" i="223" s="1"/>
  <c r="O26" i="223" s="1"/>
  <c r="E46" i="184" s="1"/>
  <c r="O8" i="293"/>
  <c r="O9" i="281"/>
  <c r="O10" i="281" s="1"/>
  <c r="O11" i="281" s="1"/>
  <c r="O12" i="281" s="1"/>
  <c r="O13" i="281" s="1"/>
  <c r="O14" i="281" s="1"/>
  <c r="O15" i="281" s="1"/>
  <c r="O16" i="281" s="1"/>
  <c r="O17" i="281" s="1"/>
  <c r="O18" i="281" s="1"/>
  <c r="O19" i="281" s="1"/>
  <c r="O20" i="281" s="1"/>
  <c r="O21" i="281" s="1"/>
  <c r="O22" i="281" s="1"/>
  <c r="O23" i="281" s="1"/>
  <c r="O24" i="281" s="1"/>
  <c r="O25" i="281" s="1"/>
  <c r="O26" i="281" s="1"/>
  <c r="O27" i="281" s="1"/>
  <c r="O28" i="281" s="1"/>
  <c r="O29" i="281" s="1"/>
  <c r="O31" i="281" s="1"/>
  <c r="E43" i="184" s="1"/>
  <c r="G12" i="148"/>
  <c r="G13" i="148" s="1"/>
  <c r="G14" i="148" s="1"/>
  <c r="G15" i="148" s="1"/>
  <c r="E4" i="184"/>
  <c r="D4" i="184"/>
  <c r="O8" i="265"/>
  <c r="O9" i="265" s="1"/>
  <c r="O10" i="265" s="1"/>
  <c r="O11" i="265" s="1"/>
  <c r="O12" i="265" s="1"/>
  <c r="O13" i="265" s="1"/>
  <c r="O14" i="265" s="1"/>
  <c r="O15" i="265" s="1"/>
  <c r="O16" i="265" s="1"/>
  <c r="O17" i="265" s="1"/>
  <c r="O18" i="265" s="1"/>
  <c r="O19" i="265" s="1"/>
  <c r="O20" i="265" s="1"/>
  <c r="O22" i="265" s="1"/>
  <c r="O8" i="8"/>
  <c r="O9" i="8" s="1"/>
  <c r="O10" i="8" s="1"/>
  <c r="O11" i="8" s="1"/>
  <c r="O12" i="8" s="1"/>
  <c r="O13" i="8" s="1"/>
  <c r="O8" i="263"/>
  <c r="O9" i="263" s="1"/>
  <c r="O10" i="263" s="1"/>
  <c r="O11" i="263" s="1"/>
  <c r="O12" i="263" s="1"/>
  <c r="B43" i="184"/>
  <c r="B42" i="184"/>
  <c r="B40" i="184"/>
  <c r="B39" i="184"/>
  <c r="B38" i="184"/>
  <c r="B32" i="184"/>
  <c r="B30" i="184"/>
  <c r="B20" i="184"/>
  <c r="B19" i="184"/>
  <c r="B17" i="184"/>
  <c r="B14" i="184"/>
  <c r="B5" i="184"/>
  <c r="O9" i="293" l="1"/>
  <c r="O10" i="293" s="1"/>
  <c r="O11" i="293" s="1"/>
  <c r="O12" i="293" s="1"/>
  <c r="O13" i="293" s="1"/>
  <c r="O14" i="293" s="1"/>
  <c r="O15" i="293" s="1"/>
  <c r="O16" i="293" s="1"/>
  <c r="O17" i="293" s="1"/>
  <c r="O18" i="293" s="1"/>
  <c r="O19" i="293" s="1"/>
  <c r="O20" i="293" s="1"/>
  <c r="O21" i="293" s="1"/>
  <c r="O22" i="293" s="1"/>
  <c r="O23" i="293" s="1"/>
  <c r="O24" i="293" s="1"/>
  <c r="O25" i="293" s="1"/>
  <c r="O26" i="293" s="1"/>
  <c r="O27" i="293" s="1"/>
  <c r="O29" i="293" s="1"/>
  <c r="E45" i="184" s="1"/>
  <c r="O11" i="198"/>
  <c r="O12" i="198" s="1"/>
  <c r="O13" i="198" s="1"/>
  <c r="O14" i="198" s="1"/>
  <c r="O15" i="198" s="1"/>
  <c r="O16" i="198" s="1"/>
  <c r="O17" i="198" s="1"/>
  <c r="O18" i="198" s="1"/>
  <c r="O19" i="198" s="1"/>
  <c r="O20" i="198" s="1"/>
  <c r="O21" i="198" s="1"/>
  <c r="O22" i="198" s="1"/>
  <c r="O23" i="198" s="1"/>
  <c r="O24" i="198" s="1"/>
  <c r="O25" i="198" s="1"/>
  <c r="O26" i="198" s="1"/>
  <c r="O27" i="198" s="1"/>
  <c r="O28" i="198" s="1"/>
  <c r="O30" i="198" s="1"/>
  <c r="E23" i="184" s="1"/>
  <c r="O10" i="191"/>
  <c r="O11" i="191" s="1"/>
  <c r="O12" i="191" s="1"/>
  <c r="O29" i="191" s="1"/>
  <c r="E36" i="184" s="1"/>
  <c r="O9" i="260"/>
  <c r="O10" i="260" s="1"/>
  <c r="O11" i="260" s="1"/>
  <c r="O12" i="260" s="1"/>
  <c r="O13" i="260" s="1"/>
  <c r="O14" i="260" s="1"/>
  <c r="O15" i="260" s="1"/>
  <c r="O16" i="260" s="1"/>
  <c r="O17" i="260" s="1"/>
  <c r="O18" i="260" s="1"/>
  <c r="O19" i="260" s="1"/>
  <c r="O20" i="260" s="1"/>
  <c r="O21" i="260" s="1"/>
  <c r="O22" i="260" s="1"/>
  <c r="O23" i="260" s="1"/>
  <c r="O24" i="260" s="1"/>
  <c r="O25" i="260" s="1"/>
  <c r="O26" i="260" s="1"/>
  <c r="O27" i="260" s="1"/>
  <c r="O28" i="260" s="1"/>
  <c r="O30" i="260" s="1"/>
  <c r="E5" i="184" s="1"/>
  <c r="O9" i="133"/>
  <c r="O10" i="133" s="1"/>
  <c r="O11" i="133" s="1"/>
  <c r="O12" i="133" s="1"/>
  <c r="O13" i="133" s="1"/>
  <c r="O14" i="133" s="1"/>
  <c r="O15" i="133" s="1"/>
  <c r="O16" i="133" s="1"/>
  <c r="O17" i="133" s="1"/>
  <c r="O18" i="133" s="1"/>
  <c r="O19" i="133" s="1"/>
  <c r="O20" i="133" s="1"/>
  <c r="O21" i="133" s="1"/>
  <c r="O22" i="133" s="1"/>
  <c r="O23" i="133" s="1"/>
  <c r="O24" i="133" s="1"/>
  <c r="O25" i="133" s="1"/>
  <c r="O26" i="133" s="1"/>
  <c r="O27" i="133" s="1"/>
  <c r="O28" i="133" s="1"/>
  <c r="O29" i="133" s="1"/>
  <c r="O30" i="133" s="1"/>
  <c r="O31" i="133" s="1"/>
  <c r="O33" i="133" s="1"/>
  <c r="E33" i="184" s="1"/>
  <c r="O9" i="180"/>
  <c r="O10" i="180" s="1"/>
  <c r="O11" i="180" s="1"/>
  <c r="O12" i="180" s="1"/>
  <c r="O13" i="180" s="1"/>
  <c r="O14" i="180" s="1"/>
  <c r="O15" i="180" s="1"/>
  <c r="O16" i="180" s="1"/>
  <c r="O17" i="180" s="1"/>
  <c r="O18" i="180" s="1"/>
  <c r="O19" i="180" s="1"/>
  <c r="O20" i="180" s="1"/>
  <c r="O21" i="180" s="1"/>
  <c r="O22" i="180" s="1"/>
  <c r="O23" i="180" s="1"/>
  <c r="O24" i="180" s="1"/>
  <c r="O25" i="180" s="1"/>
  <c r="O26" i="180" s="1"/>
  <c r="O27" i="180" s="1"/>
  <c r="O28" i="180" s="1"/>
  <c r="O29" i="180" s="1"/>
  <c r="O30" i="180" s="1"/>
  <c r="O32" i="180" s="1"/>
  <c r="E14" i="184" s="1"/>
  <c r="D13" i="184"/>
  <c r="D9" i="184"/>
  <c r="D3" i="184"/>
  <c r="O13" i="263"/>
  <c r="O14" i="263" s="1"/>
  <c r="O15" i="263" s="1"/>
  <c r="O16" i="263" s="1"/>
  <c r="O17" i="263" s="1"/>
  <c r="O18" i="263" s="1"/>
  <c r="O19" i="263" s="1"/>
  <c r="O20" i="263" s="1"/>
  <c r="O21" i="263" s="1"/>
  <c r="O22" i="263" s="1"/>
  <c r="O23" i="263" s="1"/>
  <c r="O24" i="263" s="1"/>
  <c r="O25" i="263" s="1"/>
  <c r="O26" i="263" s="1"/>
  <c r="O27" i="263" s="1"/>
  <c r="O28" i="263" s="1"/>
  <c r="O30" i="263" s="1"/>
  <c r="E2" i="184" s="1"/>
  <c r="D2" i="184"/>
  <c r="D46" i="184"/>
  <c r="D45" i="184"/>
  <c r="D36" i="184"/>
  <c r="D31" i="184"/>
  <c r="D29" i="184"/>
  <c r="O9" i="278"/>
  <c r="O10" i="278" s="1"/>
  <c r="O11" i="278" s="1"/>
  <c r="O12" i="278" s="1"/>
  <c r="O13" i="278" s="1"/>
  <c r="O14" i="278" s="1"/>
  <c r="O15" i="278" s="1"/>
  <c r="O16" i="278" s="1"/>
  <c r="O17" i="278" s="1"/>
  <c r="O18" i="278" s="1"/>
  <c r="O19" i="278" s="1"/>
  <c r="O20" i="278" s="1"/>
  <c r="O21" i="278" s="1"/>
  <c r="O22" i="278" s="1"/>
  <c r="O23" i="278" s="1"/>
  <c r="O24" i="278" s="1"/>
  <c r="O25" i="278" s="1"/>
  <c r="O26" i="278" s="1"/>
  <c r="O27" i="278" s="1"/>
  <c r="O28" i="278" s="1"/>
  <c r="O30" i="278" s="1"/>
  <c r="E27" i="184" s="1"/>
  <c r="D26" i="184"/>
  <c r="D25" i="184"/>
  <c r="D23" i="184"/>
  <c r="O9" i="14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8" i="14" s="1"/>
  <c r="E22" i="184" s="1"/>
  <c r="D21" i="184"/>
  <c r="D16" i="184"/>
  <c r="D15" i="184"/>
  <c r="D11" i="184"/>
  <c r="O9" i="253"/>
  <c r="O10" i="253" s="1"/>
  <c r="O11" i="253" s="1"/>
  <c r="O12" i="253" s="1"/>
  <c r="O13" i="253" s="1"/>
  <c r="O14" i="253" s="1"/>
  <c r="O15" i="253" s="1"/>
  <c r="O16" i="253" s="1"/>
  <c r="O17" i="253" s="1"/>
  <c r="O30" i="253" s="1"/>
  <c r="E10" i="184" s="1"/>
  <c r="D7" i="184"/>
  <c r="D6" i="184"/>
  <c r="O15" i="8"/>
  <c r="E3" i="184" s="1"/>
  <c r="E48" i="184" l="1"/>
  <c r="D48" i="184"/>
  <c r="G9" i="299"/>
  <c r="G10" i="299" s="1"/>
  <c r="G11" i="299" s="1"/>
  <c r="G12" i="299" s="1"/>
  <c r="G13" i="299" s="1"/>
  <c r="G14" i="299" s="1"/>
  <c r="G15" i="299" l="1"/>
  <c r="G16" i="299" s="1"/>
  <c r="G17" i="299" s="1"/>
  <c r="G18" i="299" s="1"/>
  <c r="G19" i="299" s="1"/>
  <c r="G20" i="299" s="1"/>
  <c r="G21" i="299" s="1"/>
  <c r="G22" i="299" s="1"/>
  <c r="G23" i="299" s="1"/>
  <c r="G24" i="299" s="1"/>
  <c r="G25" i="299" s="1"/>
  <c r="G26" i="299" s="1"/>
  <c r="G28" i="299" s="1"/>
  <c r="C18" i="184" s="1"/>
  <c r="G9" i="298"/>
  <c r="G10" i="298" s="1"/>
  <c r="G11" i="298" s="1"/>
  <c r="G12" i="298" s="1"/>
  <c r="G13" i="298" s="1"/>
  <c r="G14" i="298" s="1"/>
  <c r="G15" i="298" s="1"/>
  <c r="G16" i="298" s="1"/>
  <c r="G17" i="298" s="1"/>
  <c r="G18" i="298" s="1"/>
  <c r="G19" i="298" s="1"/>
  <c r="G20" i="298" s="1"/>
  <c r="G21" i="298" s="1"/>
  <c r="G22" i="298" s="1"/>
  <c r="G23" i="298" s="1"/>
  <c r="G24" i="298" s="1"/>
  <c r="G25" i="298" s="1"/>
  <c r="G26" i="298" s="1"/>
  <c r="G27" i="298" s="1"/>
  <c r="G28" i="298" s="1"/>
  <c r="G29" i="298" s="1"/>
  <c r="G30" i="298" s="1"/>
  <c r="G31" i="298" s="1"/>
  <c r="G32" i="298" s="1"/>
  <c r="G33" i="298" s="1"/>
  <c r="G34" i="298" l="1"/>
  <c r="G35" i="298" s="1"/>
  <c r="G36" i="298" s="1"/>
  <c r="G37" i="298" s="1"/>
  <c r="G38" i="298" s="1"/>
  <c r="G39" i="298" s="1"/>
  <c r="G40" i="298" s="1"/>
  <c r="G41" i="298" s="1"/>
  <c r="G42" i="298" s="1"/>
  <c r="G44" i="298" s="1"/>
  <c r="C42" i="184" s="1"/>
  <c r="G8" i="296"/>
  <c r="B16" i="184" s="1"/>
  <c r="G9" i="296" l="1"/>
  <c r="G10" i="296" s="1"/>
  <c r="G11" i="296" s="1"/>
  <c r="G12" i="296" s="1"/>
  <c r="G13" i="296" s="1"/>
  <c r="G14" i="296" s="1"/>
  <c r="G15" i="296" s="1"/>
  <c r="G16" i="296" s="1"/>
  <c r="G17" i="296" s="1"/>
  <c r="G18" i="296" s="1"/>
  <c r="G19" i="296" s="1"/>
  <c r="G20" i="296" s="1"/>
  <c r="G8" i="191"/>
  <c r="B36" i="184" s="1"/>
  <c r="G21" i="296" l="1"/>
  <c r="G22" i="296" s="1"/>
  <c r="G23" i="296" s="1"/>
  <c r="G24" i="296" s="1"/>
  <c r="G25" i="296" s="1"/>
  <c r="G26" i="296" s="1"/>
  <c r="G27" i="296" s="1"/>
  <c r="G28" i="296" s="1"/>
  <c r="G29" i="296" s="1"/>
  <c r="G30" i="296" s="1"/>
  <c r="G31" i="296" s="1"/>
  <c r="G33" i="296" s="1"/>
  <c r="C16" i="184" s="1"/>
  <c r="B22" i="184"/>
  <c r="G8" i="223" l="1"/>
  <c r="G8" i="293"/>
  <c r="G8" i="133"/>
  <c r="B33" i="184" s="1"/>
  <c r="G8" i="243"/>
  <c r="B31" i="184" s="1"/>
  <c r="G8" i="230"/>
  <c r="B29" i="184" s="1"/>
  <c r="G8" i="278"/>
  <c r="B27" i="184" s="1"/>
  <c r="G8" i="117"/>
  <c r="B26" i="184" s="1"/>
  <c r="G8" i="179"/>
  <c r="B25" i="184" s="1"/>
  <c r="G8" i="198"/>
  <c r="B23" i="184" s="1"/>
  <c r="G8" i="13"/>
  <c r="B21" i="184" s="1"/>
  <c r="G8" i="2"/>
  <c r="B15" i="184" s="1"/>
  <c r="G8" i="270"/>
  <c r="B13" i="184" s="1"/>
  <c r="G8" i="182"/>
  <c r="B12" i="184" s="1"/>
  <c r="G8" i="161"/>
  <c r="B11" i="184" s="1"/>
  <c r="G8" i="253"/>
  <c r="B10" i="184" s="1"/>
  <c r="G8" i="268"/>
  <c r="B9" i="184" s="1"/>
  <c r="G8" i="195"/>
  <c r="B7" i="184" s="1"/>
  <c r="G8" i="124"/>
  <c r="B6" i="184" s="1"/>
  <c r="G8" i="265"/>
  <c r="B4" i="184" s="1"/>
  <c r="G8" i="8"/>
  <c r="B3" i="184" s="1"/>
  <c r="G8" i="263"/>
  <c r="B2" i="184" s="1"/>
  <c r="G9" i="212"/>
  <c r="G10" i="212" s="1"/>
  <c r="G11" i="212" s="1"/>
  <c r="G12" i="212" s="1"/>
  <c r="B46" i="184" l="1"/>
  <c r="G9" i="223"/>
  <c r="G10" i="223" s="1"/>
  <c r="G11" i="223" s="1"/>
  <c r="G12" i="223" s="1"/>
  <c r="G13" i="223" s="1"/>
  <c r="G14" i="223" s="1"/>
  <c r="G15" i="223" s="1"/>
  <c r="G16" i="223" s="1"/>
  <c r="G17" i="223" s="1"/>
  <c r="G18" i="223" s="1"/>
  <c r="G9" i="293"/>
  <c r="G10" i="293" s="1"/>
  <c r="G11" i="293" s="1"/>
  <c r="G12" i="293" s="1"/>
  <c r="G13" i="293" s="1"/>
  <c r="G14" i="293" s="1"/>
  <c r="G15" i="293" s="1"/>
  <c r="G16" i="293" s="1"/>
  <c r="G17" i="293" s="1"/>
  <c r="B45" i="184"/>
  <c r="G9" i="281"/>
  <c r="G10" i="281" s="1"/>
  <c r="G11" i="281" s="1"/>
  <c r="G12" i="281" s="1"/>
  <c r="G13" i="281" s="1"/>
  <c r="B48" i="184" l="1"/>
  <c r="B49" i="184" s="1"/>
  <c r="G18" i="293"/>
  <c r="G19" i="293" s="1"/>
  <c r="G20" i="293" s="1"/>
  <c r="G21" i="293" s="1"/>
  <c r="G22" i="293" s="1"/>
  <c r="G23" i="293" s="1"/>
  <c r="G24" i="293" s="1"/>
  <c r="G25" i="293" s="1"/>
  <c r="G26" i="293" s="1"/>
  <c r="G27" i="293" s="1"/>
  <c r="G29" i="293" s="1"/>
  <c r="C45" i="184" s="1"/>
  <c r="G14" i="281"/>
  <c r="G15" i="281" s="1"/>
  <c r="G16" i="281" s="1"/>
  <c r="G17" i="281" s="1"/>
  <c r="G18" i="281" s="1"/>
  <c r="G19" i="281" s="1"/>
  <c r="G20" i="281" s="1"/>
  <c r="G21" i="281" s="1"/>
  <c r="G22" i="281" s="1"/>
  <c r="G23" i="281" s="1"/>
  <c r="G24" i="281" s="1"/>
  <c r="G25" i="281" s="1"/>
  <c r="G26" i="281" s="1"/>
  <c r="G27" i="281" s="1"/>
  <c r="G28" i="281" s="1"/>
  <c r="G29" i="281" s="1"/>
  <c r="G31" i="281" s="1"/>
  <c r="C43" i="184" s="1"/>
  <c r="G9" i="2"/>
  <c r="G10" i="2" s="1"/>
  <c r="G11" i="2" s="1"/>
  <c r="G12" i="2" s="1"/>
  <c r="G13" i="2" s="1"/>
  <c r="G14" i="2" s="1"/>
  <c r="G15" i="2" l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9" i="179"/>
  <c r="G10" i="179" s="1"/>
  <c r="G11" i="179" s="1"/>
  <c r="G12" i="179" s="1"/>
  <c r="G13" i="179" s="1"/>
  <c r="G14" i="179" s="1"/>
  <c r="G15" i="179" s="1"/>
  <c r="G16" i="179" s="1"/>
  <c r="G17" i="179" s="1"/>
  <c r="G18" i="179" s="1"/>
  <c r="G19" i="179" s="1"/>
  <c r="G20" i="179" s="1"/>
  <c r="G21" i="179" s="1"/>
  <c r="G22" i="179" s="1"/>
  <c r="G23" i="179" s="1"/>
  <c r="G24" i="179" l="1"/>
  <c r="G25" i="179" s="1"/>
  <c r="G26" i="179" s="1"/>
  <c r="G27" i="179" s="1"/>
  <c r="G9" i="198"/>
  <c r="G9" i="278" l="1"/>
  <c r="G10" i="278" s="1"/>
  <c r="G11" i="278" s="1"/>
  <c r="G12" i="278" s="1"/>
  <c r="G13" i="278" s="1"/>
  <c r="G14" i="278" s="1"/>
  <c r="G15" i="278" s="1"/>
  <c r="G16" i="278" s="1"/>
  <c r="G17" i="278" s="1"/>
  <c r="G18" i="278" s="1"/>
  <c r="G19" i="278" s="1"/>
  <c r="G20" i="278" s="1"/>
  <c r="G21" i="278" s="1"/>
  <c r="G22" i="278" s="1"/>
  <c r="G23" i="278" s="1"/>
  <c r="G24" i="278" s="1"/>
  <c r="G25" i="278" s="1"/>
  <c r="G26" i="278" s="1"/>
  <c r="G27" i="278" l="1"/>
  <c r="G28" i="278" s="1"/>
  <c r="G30" i="278" s="1"/>
  <c r="C27" i="184" s="1"/>
  <c r="G9" i="14"/>
  <c r="G10" i="14" s="1"/>
  <c r="G11" i="14" s="1"/>
  <c r="G9" i="195" l="1"/>
  <c r="G10" i="195" s="1"/>
  <c r="G11" i="195" s="1"/>
  <c r="G12" i="195" l="1"/>
  <c r="G13" i="195" s="1"/>
  <c r="G14" i="195" s="1"/>
  <c r="G9" i="124"/>
  <c r="G10" i="124" s="1"/>
  <c r="G11" i="124" s="1"/>
  <c r="G12" i="124" s="1"/>
  <c r="G13" i="124" s="1"/>
  <c r="G14" i="124" s="1"/>
  <c r="G9" i="260" l="1"/>
  <c r="G9" i="276"/>
  <c r="G10" i="276" s="1"/>
  <c r="G9" i="270"/>
  <c r="G10" i="270" s="1"/>
  <c r="G11" i="270" s="1"/>
  <c r="G12" i="270" s="1"/>
  <c r="G9" i="268"/>
  <c r="G10" i="268" s="1"/>
  <c r="G11" i="268" s="1"/>
  <c r="G12" i="268" s="1"/>
  <c r="G13" i="268" s="1"/>
  <c r="G14" i="268" s="1"/>
  <c r="G15" i="268" s="1"/>
  <c r="G16" i="268" s="1"/>
  <c r="G17" i="268" s="1"/>
  <c r="G18" i="268" s="1"/>
  <c r="G19" i="268" s="1"/>
  <c r="G20" i="268" s="1"/>
  <c r="G21" i="268" s="1"/>
  <c r="G22" i="268" s="1"/>
  <c r="G23" i="268" s="1"/>
  <c r="G24" i="268" s="1"/>
  <c r="G25" i="268" s="1"/>
  <c r="G26" i="268" s="1"/>
  <c r="G27" i="268" s="1"/>
  <c r="G28" i="268" s="1"/>
  <c r="G29" i="268" s="1"/>
  <c r="G30" i="268" s="1"/>
  <c r="G31" i="268" s="1"/>
  <c r="G32" i="268" s="1"/>
  <c r="G33" i="268" s="1"/>
  <c r="G9" i="266"/>
  <c r="G10" i="266" s="1"/>
  <c r="G11" i="266" s="1"/>
  <c r="G9" i="265"/>
  <c r="G10" i="265" s="1"/>
  <c r="G11" i="265" s="1"/>
  <c r="G9" i="263"/>
  <c r="G10" i="263" s="1"/>
  <c r="G11" i="263" s="1"/>
  <c r="G12" i="263" l="1"/>
  <c r="G13" i="263" s="1"/>
  <c r="G14" i="263" s="1"/>
  <c r="G15" i="263" s="1"/>
  <c r="G16" i="263" s="1"/>
  <c r="G17" i="263" s="1"/>
  <c r="G18" i="263" s="1"/>
  <c r="G19" i="263" s="1"/>
  <c r="G20" i="263" s="1"/>
  <c r="G21" i="263" s="1"/>
  <c r="G22" i="263" s="1"/>
  <c r="G23" i="263" s="1"/>
  <c r="G24" i="263" s="1"/>
  <c r="G25" i="263" s="1"/>
  <c r="G26" i="263" s="1"/>
  <c r="G27" i="263" s="1"/>
  <c r="G28" i="263" s="1"/>
  <c r="G30" i="263" s="1"/>
  <c r="C2" i="184" s="1"/>
  <c r="G11" i="276"/>
  <c r="G12" i="276" s="1"/>
  <c r="G13" i="276" s="1"/>
  <c r="G14" i="276" s="1"/>
  <c r="G15" i="276" s="1"/>
  <c r="G16" i="276" s="1"/>
  <c r="G17" i="276" s="1"/>
  <c r="G18" i="276" s="1"/>
  <c r="G19" i="276" s="1"/>
  <c r="G20" i="276" s="1"/>
  <c r="G21" i="276" s="1"/>
  <c r="G22" i="276" s="1"/>
  <c r="G23" i="276" s="1"/>
  <c r="G24" i="276" s="1"/>
  <c r="G25" i="276" s="1"/>
  <c r="G26" i="276" s="1"/>
  <c r="G27" i="276" s="1"/>
  <c r="G28" i="276" s="1"/>
  <c r="G30" i="276" s="1"/>
  <c r="C35" i="184" s="1"/>
  <c r="G12" i="266"/>
  <c r="G13" i="266" s="1"/>
  <c r="G14" i="266" s="1"/>
  <c r="G15" i="266" s="1"/>
  <c r="G16" i="266" s="1"/>
  <c r="G17" i="266" s="1"/>
  <c r="G18" i="266" s="1"/>
  <c r="G19" i="266" s="1"/>
  <c r="G20" i="266" s="1"/>
  <c r="G21" i="266" s="1"/>
  <c r="G22" i="266" s="1"/>
  <c r="G23" i="266" s="1"/>
  <c r="G24" i="266" s="1"/>
  <c r="G25" i="266" s="1"/>
  <c r="G26" i="266" s="1"/>
  <c r="G28" i="266" s="1"/>
  <c r="C30" i="184" s="1"/>
  <c r="G34" i="268"/>
  <c r="G35" i="268" s="1"/>
  <c r="G36" i="268" s="1"/>
  <c r="G38" i="268" s="1"/>
  <c r="C9" i="184" s="1"/>
  <c r="G13" i="270"/>
  <c r="G14" i="270" s="1"/>
  <c r="G15" i="270" s="1"/>
  <c r="G16" i="270" s="1"/>
  <c r="G17" i="270" s="1"/>
  <c r="G18" i="270" s="1"/>
  <c r="G19" i="270" s="1"/>
  <c r="G20" i="270" s="1"/>
  <c r="G21" i="270" s="1"/>
  <c r="G22" i="270" s="1"/>
  <c r="G23" i="270" s="1"/>
  <c r="G24" i="270" s="1"/>
  <c r="G25" i="270" s="1"/>
  <c r="G26" i="270" s="1"/>
  <c r="G27" i="270" s="1"/>
  <c r="G29" i="270" s="1"/>
  <c r="C13" i="184" s="1"/>
  <c r="G12" i="265"/>
  <c r="G13" i="265" s="1"/>
  <c r="G14" i="265" s="1"/>
  <c r="G15" i="265" s="1"/>
  <c r="G16" i="265" s="1"/>
  <c r="G17" i="265" s="1"/>
  <c r="G18" i="265" s="1"/>
  <c r="G19" i="265" s="1"/>
  <c r="G20" i="265" s="1"/>
  <c r="G22" i="265" s="1"/>
  <c r="C4" i="184" s="1"/>
  <c r="G9" i="133"/>
  <c r="G10" i="133" s="1"/>
  <c r="G11" i="133" s="1"/>
  <c r="G12" i="133" s="1"/>
  <c r="G13" i="133" s="1"/>
  <c r="G10" i="260" l="1"/>
  <c r="G11" i="260" s="1"/>
  <c r="G12" i="260" s="1"/>
  <c r="G13" i="260" s="1"/>
  <c r="G14" i="260" s="1"/>
  <c r="G15" i="260" l="1"/>
  <c r="G16" i="260" s="1"/>
  <c r="G17" i="260" s="1"/>
  <c r="G18" i="260" s="1"/>
  <c r="G19" i="260" s="1"/>
  <c r="G20" i="260" s="1"/>
  <c r="G21" i="260" s="1"/>
  <c r="G22" i="260" s="1"/>
  <c r="G23" i="260" s="1"/>
  <c r="G24" i="260" s="1"/>
  <c r="G25" i="260" s="1"/>
  <c r="G26" i="260" s="1"/>
  <c r="G27" i="260" s="1"/>
  <c r="G28" i="260" s="1"/>
  <c r="G30" i="260" s="1"/>
  <c r="C5" i="184" s="1"/>
  <c r="G9" i="28"/>
  <c r="G10" i="28" s="1"/>
  <c r="G11" i="28" s="1"/>
  <c r="G12" i="28" s="1"/>
  <c r="G13" i="28" s="1"/>
  <c r="G14" i="28" s="1"/>
  <c r="G15" i="28" s="1"/>
  <c r="G16" i="28" s="1"/>
  <c r="G17" i="28" s="1"/>
  <c r="G18" i="28" s="1"/>
  <c r="G9" i="253" l="1"/>
  <c r="G10" i="253" s="1"/>
  <c r="G11" i="253" s="1"/>
  <c r="G12" i="253" s="1"/>
  <c r="G13" i="253" s="1"/>
  <c r="G14" i="253" s="1"/>
  <c r="G15" i="253" s="1"/>
  <c r="G16" i="253" s="1"/>
  <c r="G17" i="253" s="1"/>
  <c r="G18" i="253" s="1"/>
  <c r="G19" i="253" s="1"/>
  <c r="G20" i="253" s="1"/>
  <c r="G21" i="253" s="1"/>
  <c r="G22" i="253" s="1"/>
  <c r="G23" i="253" s="1"/>
  <c r="G24" i="253" s="1"/>
  <c r="G25" i="253" l="1"/>
  <c r="G26" i="253" s="1"/>
  <c r="G27" i="253" s="1"/>
  <c r="G28" i="253" s="1"/>
  <c r="G30" i="253" s="1"/>
  <c r="C10" i="184" s="1"/>
  <c r="G9" i="250"/>
  <c r="G10" i="250" l="1"/>
  <c r="G11" i="250" s="1"/>
  <c r="G9" i="243"/>
  <c r="G10" i="243" s="1"/>
  <c r="G11" i="243" s="1"/>
  <c r="G12" i="243" s="1"/>
  <c r="G13" i="243" s="1"/>
  <c r="G14" i="243" s="1"/>
  <c r="G15" i="243" s="1"/>
  <c r="G12" i="250" l="1"/>
  <c r="G13" i="250" s="1"/>
  <c r="G14" i="250" s="1"/>
  <c r="G15" i="250" s="1"/>
  <c r="G16" i="250" s="1"/>
  <c r="G17" i="250" s="1"/>
  <c r="G18" i="250" s="1"/>
  <c r="G19" i="250" s="1"/>
  <c r="G20" i="250" s="1"/>
  <c r="G21" i="250" s="1"/>
  <c r="G22" i="250" s="1"/>
  <c r="G23" i="250" s="1"/>
  <c r="G24" i="250" s="1"/>
  <c r="G25" i="250" s="1"/>
  <c r="G26" i="250" s="1"/>
  <c r="G27" i="250" s="1"/>
  <c r="G28" i="250" s="1"/>
  <c r="G30" i="250" s="1"/>
  <c r="C39" i="184" s="1"/>
  <c r="G16" i="243"/>
  <c r="G17" i="243" s="1"/>
  <c r="G18" i="243" s="1"/>
  <c r="G19" i="243" s="1"/>
  <c r="G20" i="243" s="1"/>
  <c r="G21" i="243" s="1"/>
  <c r="G22" i="243" s="1"/>
  <c r="G23" i="243" s="1"/>
  <c r="G24" i="243" s="1"/>
  <c r="G25" i="243" s="1"/>
  <c r="G27" i="243" s="1"/>
  <c r="C31" i="184" s="1"/>
  <c r="G9" i="242"/>
  <c r="G10" i="242" s="1"/>
  <c r="G11" i="242" s="1"/>
  <c r="G12" i="242" s="1"/>
  <c r="G19" i="28"/>
  <c r="G20" i="28" s="1"/>
  <c r="G21" i="28" s="1"/>
  <c r="G22" i="28" s="1"/>
  <c r="G23" i="28" s="1"/>
  <c r="G24" i="28" s="1"/>
  <c r="G25" i="28" s="1"/>
  <c r="G26" i="28" s="1"/>
  <c r="G27" i="28" s="1"/>
  <c r="G13" i="242" l="1"/>
  <c r="G14" i="242" s="1"/>
  <c r="G15" i="242" s="1"/>
  <c r="G16" i="242" s="1"/>
  <c r="G17" i="242" s="1"/>
  <c r="G18" i="242" s="1"/>
  <c r="G19" i="242" s="1"/>
  <c r="G20" i="242" s="1"/>
  <c r="G21" i="242" s="1"/>
  <c r="G23" i="242" s="1"/>
  <c r="C20" i="184" s="1"/>
  <c r="G9" i="236"/>
  <c r="G19" i="223"/>
  <c r="G9" i="8"/>
  <c r="G10" i="8" s="1"/>
  <c r="G11" i="8" s="1"/>
  <c r="G12" i="8" s="1"/>
  <c r="G13" i="8" s="1"/>
  <c r="G15" i="8" s="1"/>
  <c r="C3" i="184" s="1"/>
  <c r="G9" i="230"/>
  <c r="G10" i="230" s="1"/>
  <c r="G11" i="230" s="1"/>
  <c r="G12" i="230" s="1"/>
  <c r="G13" i="230" s="1"/>
  <c r="G31" i="226"/>
  <c r="G9" i="81"/>
  <c r="G9" i="191"/>
  <c r="G10" i="191" s="1"/>
  <c r="G11" i="191" s="1"/>
  <c r="G12" i="191" s="1"/>
  <c r="G13" i="191" s="1"/>
  <c r="G29" i="28"/>
  <c r="C38" i="184" s="1"/>
  <c r="G14" i="133"/>
  <c r="G15" i="133" s="1"/>
  <c r="G16" i="133" s="1"/>
  <c r="G17" i="133" s="1"/>
  <c r="G18" i="133" s="1"/>
  <c r="G19" i="133" s="1"/>
  <c r="G20" i="133" s="1"/>
  <c r="G21" i="133" s="1"/>
  <c r="G22" i="133" s="1"/>
  <c r="G23" i="133" s="1"/>
  <c r="G24" i="133" s="1"/>
  <c r="G25" i="133" s="1"/>
  <c r="G26" i="133" s="1"/>
  <c r="G27" i="133" s="1"/>
  <c r="G28" i="133" s="1"/>
  <c r="G29" i="133" s="1"/>
  <c r="G30" i="133" s="1"/>
  <c r="G31" i="133" s="1"/>
  <c r="G9" i="148"/>
  <c r="G10" i="148" s="1"/>
  <c r="G11" i="148" s="1"/>
  <c r="G16" i="148" s="1"/>
  <c r="G17" i="148" s="1"/>
  <c r="G18" i="148" s="1"/>
  <c r="G19" i="148" s="1"/>
  <c r="G20" i="148" s="1"/>
  <c r="G21" i="148" s="1"/>
  <c r="G22" i="148" s="1"/>
  <c r="G24" i="148" s="1"/>
  <c r="G9" i="117"/>
  <c r="G13" i="212"/>
  <c r="G14" i="212" s="1"/>
  <c r="G15" i="212" s="1"/>
  <c r="G16" i="212" s="1"/>
  <c r="G17" i="212" s="1"/>
  <c r="G18" i="212" s="1"/>
  <c r="G19" i="212" s="1"/>
  <c r="G20" i="212" s="1"/>
  <c r="G21" i="212" s="1"/>
  <c r="G22" i="212" s="1"/>
  <c r="G23" i="212" s="1"/>
  <c r="G24" i="212" s="1"/>
  <c r="G25" i="212" s="1"/>
  <c r="G26" i="212" s="1"/>
  <c r="G27" i="212" s="1"/>
  <c r="G29" i="212" s="1"/>
  <c r="C34" i="184" s="1"/>
  <c r="G10" i="198"/>
  <c r="G11" i="198" s="1"/>
  <c r="G12" i="198" s="1"/>
  <c r="G13" i="198" s="1"/>
  <c r="G14" i="198" s="1"/>
  <c r="G15" i="198" s="1"/>
  <c r="G16" i="198" s="1"/>
  <c r="G17" i="198" s="1"/>
  <c r="G18" i="198" s="1"/>
  <c r="G19" i="198" s="1"/>
  <c r="G20" i="198" s="1"/>
  <c r="G21" i="198" s="1"/>
  <c r="G22" i="198" s="1"/>
  <c r="G23" i="198" s="1"/>
  <c r="G12" i="14"/>
  <c r="G13" i="14" s="1"/>
  <c r="G14" i="14" s="1"/>
  <c r="G15" i="14" s="1"/>
  <c r="G16" i="14" s="1"/>
  <c r="G17" i="14" s="1"/>
  <c r="G9" i="13"/>
  <c r="G10" i="13" s="1"/>
  <c r="G11" i="13" s="1"/>
  <c r="G12" i="13" s="1"/>
  <c r="G13" i="13" s="1"/>
  <c r="G9" i="16"/>
  <c r="G26" i="2"/>
  <c r="G27" i="2" s="1"/>
  <c r="G28" i="2" s="1"/>
  <c r="G29" i="2" s="1"/>
  <c r="G30" i="2" s="1"/>
  <c r="G31" i="2" s="1"/>
  <c r="G32" i="2" s="1"/>
  <c r="G33" i="2" s="1"/>
  <c r="G9" i="180"/>
  <c r="G10" i="180" s="1"/>
  <c r="G11" i="180" s="1"/>
  <c r="G9" i="161"/>
  <c r="G10" i="161" s="1"/>
  <c r="G11" i="161" s="1"/>
  <c r="G12" i="161" s="1"/>
  <c r="G13" i="161" s="1"/>
  <c r="G15" i="195"/>
  <c r="G16" i="195" s="1"/>
  <c r="G17" i="195" s="1"/>
  <c r="G18" i="195" s="1"/>
  <c r="G19" i="195" s="1"/>
  <c r="G20" i="195" s="1"/>
  <c r="G21" i="195" s="1"/>
  <c r="G22" i="195" s="1"/>
  <c r="G23" i="195" s="1"/>
  <c r="G24" i="195" s="1"/>
  <c r="G15" i="124"/>
  <c r="G16" i="124" s="1"/>
  <c r="G17" i="124" s="1"/>
  <c r="G18" i="124" s="1"/>
  <c r="G19" i="124" s="1"/>
  <c r="G20" i="124" s="1"/>
  <c r="G21" i="124" s="1"/>
  <c r="G22" i="124" s="1"/>
  <c r="G23" i="124" s="1"/>
  <c r="G24" i="124" s="1"/>
  <c r="G25" i="124" s="1"/>
  <c r="G9" i="182"/>
  <c r="G10" i="182" l="1"/>
  <c r="G11" i="182" s="1"/>
  <c r="G12" i="182" s="1"/>
  <c r="G13" i="182" s="1"/>
  <c r="G14" i="182" s="1"/>
  <c r="G15" i="182" s="1"/>
  <c r="G16" i="182" s="1"/>
  <c r="G17" i="182" s="1"/>
  <c r="G18" i="182" s="1"/>
  <c r="G19" i="182" s="1"/>
  <c r="G20" i="182" s="1"/>
  <c r="G21" i="182" s="1"/>
  <c r="G22" i="182" s="1"/>
  <c r="G23" i="182" s="1"/>
  <c r="G24" i="182" s="1"/>
  <c r="G26" i="182" s="1"/>
  <c r="C12" i="184" s="1"/>
  <c r="G20" i="223"/>
  <c r="G21" i="223" s="1"/>
  <c r="G22" i="223" s="1"/>
  <c r="G23" i="223" s="1"/>
  <c r="G24" i="223" s="1"/>
  <c r="G26" i="223" s="1"/>
  <c r="C46" i="184" s="1"/>
  <c r="G13" i="81"/>
  <c r="G14" i="81" s="1"/>
  <c r="G15" i="81" s="1"/>
  <c r="G16" i="81" s="1"/>
  <c r="G17" i="81" s="1"/>
  <c r="G18" i="81" s="1"/>
  <c r="G19" i="81" s="1"/>
  <c r="G20" i="81" s="1"/>
  <c r="G21" i="81" s="1"/>
  <c r="G22" i="81" s="1"/>
  <c r="G23" i="81" s="1"/>
  <c r="G24" i="81" s="1"/>
  <c r="G25" i="81" s="1"/>
  <c r="G26" i="81" s="1"/>
  <c r="G27" i="81" s="1"/>
  <c r="G28" i="81" s="1"/>
  <c r="G29" i="81" s="1"/>
  <c r="G30" i="81" s="1"/>
  <c r="G31" i="81" s="1"/>
  <c r="G33" i="81" s="1"/>
  <c r="C40" i="184" s="1"/>
  <c r="G10" i="81"/>
  <c r="G11" i="81" s="1"/>
  <c r="G12" i="81" s="1"/>
  <c r="G14" i="191"/>
  <c r="G15" i="191" s="1"/>
  <c r="G16" i="191" s="1"/>
  <c r="G17" i="191" s="1"/>
  <c r="G18" i="191" s="1"/>
  <c r="G19" i="191" s="1"/>
  <c r="G20" i="191" s="1"/>
  <c r="G21" i="191" s="1"/>
  <c r="G22" i="191" s="1"/>
  <c r="G23" i="191" s="1"/>
  <c r="G24" i="191" s="1"/>
  <c r="G25" i="191" s="1"/>
  <c r="G26" i="191" s="1"/>
  <c r="G27" i="191" s="1"/>
  <c r="G29" i="191" s="1"/>
  <c r="C36" i="184" s="1"/>
  <c r="G14" i="230"/>
  <c r="G15" i="230" s="1"/>
  <c r="G16" i="230" s="1"/>
  <c r="G17" i="230" s="1"/>
  <c r="G18" i="230" s="1"/>
  <c r="G19" i="230" s="1"/>
  <c r="G20" i="230" s="1"/>
  <c r="G21" i="230" s="1"/>
  <c r="G22" i="230" s="1"/>
  <c r="G23" i="230" s="1"/>
  <c r="G24" i="230" s="1"/>
  <c r="G25" i="230" s="1"/>
  <c r="G26" i="230" s="1"/>
  <c r="G28" i="230" s="1"/>
  <c r="C29" i="184" s="1"/>
  <c r="G24" i="198"/>
  <c r="G25" i="198" s="1"/>
  <c r="G26" i="198" s="1"/>
  <c r="G27" i="198" s="1"/>
  <c r="G28" i="198" s="1"/>
  <c r="G30" i="198" s="1"/>
  <c r="C23" i="184" s="1"/>
  <c r="G14" i="13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1" i="13" s="1"/>
  <c r="C21" i="184" s="1"/>
  <c r="G10" i="236"/>
  <c r="G11" i="236" s="1"/>
  <c r="G12" i="236" s="1"/>
  <c r="G13" i="236" s="1"/>
  <c r="G14" i="236" s="1"/>
  <c r="G15" i="236" s="1"/>
  <c r="G16" i="236" s="1"/>
  <c r="G17" i="236" s="1"/>
  <c r="G18" i="236" s="1"/>
  <c r="G19" i="236" s="1"/>
  <c r="G20" i="236" s="1"/>
  <c r="G21" i="236" s="1"/>
  <c r="G22" i="236" s="1"/>
  <c r="G23" i="236" s="1"/>
  <c r="G25" i="236" s="1"/>
  <c r="C17" i="184" s="1"/>
  <c r="G14" i="161"/>
  <c r="G15" i="161" s="1"/>
  <c r="G16" i="161" s="1"/>
  <c r="G17" i="161" s="1"/>
  <c r="G18" i="161" s="1"/>
  <c r="G19" i="161" s="1"/>
  <c r="G20" i="161" s="1"/>
  <c r="G21" i="161" s="1"/>
  <c r="G22" i="161" s="1"/>
  <c r="G23" i="161" s="1"/>
  <c r="G24" i="161" s="1"/>
  <c r="G25" i="161" s="1"/>
  <c r="G26" i="161" s="1"/>
  <c r="G27" i="161" s="1"/>
  <c r="G28" i="161" s="1"/>
  <c r="G29" i="161" s="1"/>
  <c r="G30" i="161" s="1"/>
  <c r="G31" i="161" s="1"/>
  <c r="G32" i="161" s="1"/>
  <c r="G33" i="161" s="1"/>
  <c r="G34" i="161" s="1"/>
  <c r="G35" i="161" s="1"/>
  <c r="G36" i="161" s="1"/>
  <c r="G37" i="161" s="1"/>
  <c r="G38" i="161" s="1"/>
  <c r="G26" i="124"/>
  <c r="G27" i="124" s="1"/>
  <c r="G28" i="124" s="1"/>
  <c r="G29" i="124" s="1"/>
  <c r="G30" i="124" s="1"/>
  <c r="G31" i="124" s="1"/>
  <c r="G33" i="124" s="1"/>
  <c r="C6" i="184" s="1"/>
  <c r="G10" i="117"/>
  <c r="G11" i="117" s="1"/>
  <c r="G12" i="117" s="1"/>
  <c r="G13" i="117" s="1"/>
  <c r="G14" i="117" s="1"/>
  <c r="G15" i="117" s="1"/>
  <c r="G16" i="117" s="1"/>
  <c r="G17" i="117" s="1"/>
  <c r="G18" i="117" s="1"/>
  <c r="G19" i="117" s="1"/>
  <c r="G20" i="117" s="1"/>
  <c r="G21" i="117" s="1"/>
  <c r="G22" i="117" s="1"/>
  <c r="G23" i="117" s="1"/>
  <c r="G24" i="117" s="1"/>
  <c r="G25" i="117" s="1"/>
  <c r="G26" i="117" s="1"/>
  <c r="G27" i="117" s="1"/>
  <c r="G28" i="117" s="1"/>
  <c r="G29" i="117" s="1"/>
  <c r="G30" i="117" s="1"/>
  <c r="G18" i="14"/>
  <c r="G19" i="14" s="1"/>
  <c r="G20" i="14" s="1"/>
  <c r="G21" i="14" s="1"/>
  <c r="G22" i="14" s="1"/>
  <c r="G23" i="14" s="1"/>
  <c r="G24" i="14" s="1"/>
  <c r="G25" i="14" s="1"/>
  <c r="G26" i="14" s="1"/>
  <c r="G28" i="14" s="1"/>
  <c r="C22" i="184" s="1"/>
  <c r="G35" i="2"/>
  <c r="C15" i="184" s="1"/>
  <c r="G10" i="16"/>
  <c r="G11" i="16" s="1"/>
  <c r="G12" i="16" s="1"/>
  <c r="G13" i="16" s="1"/>
  <c r="G14" i="16" s="1"/>
  <c r="G15" i="16" s="1"/>
  <c r="G16" i="16" s="1"/>
  <c r="G17" i="16" s="1"/>
  <c r="G18" i="16" s="1"/>
  <c r="G12" i="180"/>
  <c r="G13" i="180" s="1"/>
  <c r="G14" i="180" s="1"/>
  <c r="G15" i="180" s="1"/>
  <c r="G16" i="180" s="1"/>
  <c r="G17" i="180" s="1"/>
  <c r="G18" i="180" s="1"/>
  <c r="G19" i="180" s="1"/>
  <c r="G20" i="180" s="1"/>
  <c r="G21" i="180" s="1"/>
  <c r="G22" i="180" s="1"/>
  <c r="G23" i="180" s="1"/>
  <c r="G24" i="180" s="1"/>
  <c r="G33" i="133"/>
  <c r="C33" i="184" s="1"/>
  <c r="G26" i="195"/>
  <c r="C7" i="184" s="1"/>
  <c r="G28" i="179"/>
  <c r="G29" i="179" s="1"/>
  <c r="G31" i="179" s="1"/>
  <c r="C25" i="184" s="1"/>
  <c r="G39" i="161" l="1"/>
  <c r="G40" i="161" s="1"/>
  <c r="G42" i="161" s="1"/>
  <c r="C11" i="184" s="1"/>
  <c r="G31" i="117"/>
  <c r="G32" i="117" s="1"/>
  <c r="G33" i="117" s="1"/>
  <c r="G34" i="117" s="1"/>
  <c r="G35" i="117" s="1"/>
  <c r="G37" i="117" s="1"/>
  <c r="C26" i="184" s="1"/>
  <c r="G19" i="16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4" i="16" s="1"/>
  <c r="C19" i="184" s="1"/>
  <c r="G25" i="180"/>
  <c r="G26" i="180" s="1"/>
  <c r="G27" i="180" s="1"/>
  <c r="G28" i="180" s="1"/>
  <c r="G29" i="180" s="1"/>
  <c r="G30" i="180" s="1"/>
  <c r="G32" i="180" s="1"/>
  <c r="C14" i="184" s="1"/>
  <c r="C48" i="184" l="1"/>
  <c r="C49" i="184" s="1"/>
  <c r="D49" i="184" s="1"/>
  <c r="E49" i="184" s="1"/>
</calcChain>
</file>

<file path=xl/sharedStrings.xml><?xml version="1.0" encoding="utf-8"?>
<sst xmlns="http://schemas.openxmlformats.org/spreadsheetml/2006/main" count="1641" uniqueCount="260">
  <si>
    <t>Source-Description</t>
  </si>
  <si>
    <t>Date</t>
  </si>
  <si>
    <t>Income</t>
  </si>
  <si>
    <t>Page Total</t>
  </si>
  <si>
    <t>Encumbrance</t>
  </si>
  <si>
    <t>Expense</t>
  </si>
  <si>
    <t>Balance</t>
  </si>
  <si>
    <t>Enc.</t>
  </si>
  <si>
    <t>Enc</t>
  </si>
  <si>
    <t>Club</t>
  </si>
  <si>
    <t>Total</t>
  </si>
  <si>
    <t>The Pennsylvania State University</t>
  </si>
  <si>
    <t>Reference Number</t>
  </si>
  <si>
    <t>Aikido</t>
  </si>
  <si>
    <t>Berks Cares</t>
  </si>
  <si>
    <t>Chamber Choir</t>
  </si>
  <si>
    <t>Christian Student Fellowship</t>
  </si>
  <si>
    <t>Commuter</t>
  </si>
  <si>
    <t>Entrepreneurship</t>
  </si>
  <si>
    <t>Honors</t>
  </si>
  <si>
    <t>Hotel &amp; Restaurant Society</t>
  </si>
  <si>
    <t>InterNational Klub</t>
  </si>
  <si>
    <t>Kinesiology</t>
  </si>
  <si>
    <t>Latino Unity Club</t>
  </si>
  <si>
    <t>Muslim Student Association</t>
  </si>
  <si>
    <t>Outdoors</t>
  </si>
  <si>
    <t>Ski &amp; Snowboard</t>
  </si>
  <si>
    <t>Step Team</t>
  </si>
  <si>
    <t>Student Veteran Coalition</t>
  </si>
  <si>
    <t>Society of Women Engineers</t>
  </si>
  <si>
    <t>Zumba Lions</t>
  </si>
  <si>
    <t>Accounting</t>
  </si>
  <si>
    <t>American Society of Mechanical Engineers</t>
  </si>
  <si>
    <t>Blue &amp; White Society</t>
  </si>
  <si>
    <t>Brotherhood and Sisterhood of Scholarship, Cultural Awareness and Community Service</t>
  </si>
  <si>
    <t>Black Student Union</t>
  </si>
  <si>
    <t>Biology-BioChemistry</t>
  </si>
  <si>
    <t>Pre-Medical</t>
  </si>
  <si>
    <t>Public Relations Student Society of America</t>
  </si>
  <si>
    <t>Society of Automotive Engineers: Aero</t>
  </si>
  <si>
    <t>Society of Automotive Engineers: Baja</t>
  </si>
  <si>
    <t>Agricultural &amp; Environmental</t>
  </si>
  <si>
    <t>Berks Chemical Society</t>
  </si>
  <si>
    <t>Psychology</t>
  </si>
  <si>
    <t>Rainbow Alliance</t>
  </si>
  <si>
    <t>Berks Campus</t>
  </si>
  <si>
    <t>Aikido Club</t>
  </si>
  <si>
    <t>Accounting Club</t>
  </si>
  <si>
    <t>Agricultural &amp; Environmental Club</t>
  </si>
  <si>
    <t>American Society of Mechanical Engineers (ASME)</t>
  </si>
  <si>
    <t>Black Student Union (BSU)</t>
  </si>
  <si>
    <t>Biology &amp; Biochemistry Club (BBCC)</t>
  </si>
  <si>
    <t>Blue &amp; White Society (B&amp;W)</t>
  </si>
  <si>
    <t>Brotherhood and Sisterhood of Scholarship, Cultural Awareness &amp; Community Service (BSCC)</t>
  </si>
  <si>
    <t>Collegiate Association for the Research of Principles (CARP)</t>
  </si>
  <si>
    <t>Christian Student Fellowship (CSF)</t>
  </si>
  <si>
    <t>Commuter Club</t>
  </si>
  <si>
    <t>Entrepreneurship Club</t>
  </si>
  <si>
    <t>Honors Club</t>
  </si>
  <si>
    <t>Hotel and Restaurant Society (HRS)</t>
  </si>
  <si>
    <t>InterNational Klub (INK)</t>
  </si>
  <si>
    <t>Kinesiology Club</t>
  </si>
  <si>
    <t>Latino Unity Club (LUC)</t>
  </si>
  <si>
    <t>Muslim Student Association (MSA)</t>
  </si>
  <si>
    <t>Outdoors Club</t>
  </si>
  <si>
    <t>Pre-Medical Club</t>
  </si>
  <si>
    <t>Psychology Club</t>
  </si>
  <si>
    <t>Public Relations Student Society of America (PRSSA)</t>
  </si>
  <si>
    <t>Ski &amp; Snowboard Club</t>
  </si>
  <si>
    <t>Student Veteran Coalition (SVC)</t>
  </si>
  <si>
    <t>Student Occupational Therapy Association (SOTA)</t>
  </si>
  <si>
    <t>Society of Automotive Engineers: Aero Design</t>
  </si>
  <si>
    <t>Society of Automotive Engineers: Baja Design</t>
  </si>
  <si>
    <t>Penn State IFC/Panhellenic Dance Marathon (THON)</t>
  </si>
  <si>
    <t>Collegiate Association for the Research of Principles</t>
  </si>
  <si>
    <t>Student Occupational Therapy Association</t>
  </si>
  <si>
    <t>Penn State IFC/Panhellenic Dance Marathon-Fundraised</t>
  </si>
  <si>
    <t>Undistributed Funds</t>
  </si>
  <si>
    <t>SAF Funds</t>
  </si>
  <si>
    <t>SGA Funds</t>
  </si>
  <si>
    <t xml:space="preserve">SGA Allocated -- Fall </t>
  </si>
  <si>
    <t>World Affairs Council Club</t>
  </si>
  <si>
    <t>SGA SAF Allocation Total</t>
  </si>
  <si>
    <t>Communication Nation</t>
  </si>
  <si>
    <t>SGA Allocated -- Spring</t>
  </si>
  <si>
    <t>SGA Allocated -- Fall (unconfirmed)</t>
  </si>
  <si>
    <t>Spring Allocation</t>
  </si>
  <si>
    <t>DECA</t>
  </si>
  <si>
    <t xml:space="preserve">SGA Allocated -- Spring </t>
  </si>
  <si>
    <t>HOME</t>
  </si>
  <si>
    <t>Criminal Justice</t>
  </si>
  <si>
    <t>Remaining</t>
  </si>
  <si>
    <t>Fall</t>
  </si>
  <si>
    <t>Spring</t>
  </si>
  <si>
    <t>SGA Allocated -- Fall</t>
  </si>
  <si>
    <t>Yearly Total:</t>
  </si>
  <si>
    <t>July 1, 2016 to June 30, 2017</t>
  </si>
  <si>
    <t>N.Goyal Collab w/ Arts &amp; Lecture</t>
  </si>
  <si>
    <t>Carine McCandless A&amp;L</t>
  </si>
  <si>
    <t>Walmart - Tie Dye Supplies</t>
  </si>
  <si>
    <t>Walmart - Alumni Reunion</t>
  </si>
  <si>
    <t>Mendel's - Tie Dye</t>
  </si>
  <si>
    <t>Chamber Choir Music</t>
  </si>
  <si>
    <t>Charter Bus for Washington, DC</t>
  </si>
  <si>
    <t>Random Acts of Kindness</t>
  </si>
  <si>
    <t>Catering</t>
  </si>
  <si>
    <t>Yarn</t>
  </si>
  <si>
    <t>Party Lights</t>
  </si>
  <si>
    <t>DECA Conference</t>
  </si>
  <si>
    <t>Camp Sw</t>
  </si>
  <si>
    <t>WAC Luncheon</t>
  </si>
  <si>
    <t>Chinese New Year</t>
  </si>
  <si>
    <t>Town Hall</t>
  </si>
  <si>
    <t>Candy from Credit Card</t>
  </si>
  <si>
    <t>INK/MSA FOS</t>
  </si>
  <si>
    <t>Reading Rocks</t>
  </si>
  <si>
    <t>Leiby Reimbursement</t>
  </si>
  <si>
    <t>PRSSA/4 STU</t>
  </si>
  <si>
    <t>VIP Club</t>
  </si>
  <si>
    <t>Home</t>
  </si>
  <si>
    <t>Photographer</t>
  </si>
  <si>
    <t>Swatara</t>
  </si>
  <si>
    <t>Newnham</t>
  </si>
  <si>
    <t>HRS Reimbursement</t>
  </si>
  <si>
    <t>INK/MSA FOS (charge split with MSA)</t>
  </si>
  <si>
    <t>Maria Tinoco</t>
  </si>
  <si>
    <t>SAE INTL</t>
  </si>
  <si>
    <t>Oriental Trading Pluck a Duck</t>
  </si>
  <si>
    <t>Sanofka</t>
  </si>
  <si>
    <t>Kiana Yau Reimbursement</t>
  </si>
  <si>
    <t>Harrisburg - Leadership Conf</t>
  </si>
  <si>
    <t>P004893293</t>
  </si>
  <si>
    <t>Broadway</t>
  </si>
  <si>
    <t>P004893292</t>
  </si>
  <si>
    <t>P004893291</t>
  </si>
  <si>
    <t>P004893290</t>
  </si>
  <si>
    <t>Berks Democrats</t>
  </si>
  <si>
    <t>pa blk conf he attendees</t>
  </si>
  <si>
    <t>catering</t>
  </si>
  <si>
    <t>Indianapolis</t>
  </si>
  <si>
    <t>klein transportation</t>
  </si>
  <si>
    <t>mcat books</t>
  </si>
  <si>
    <t>sandy feinstein reimbursement</t>
  </si>
  <si>
    <t>catanach reimbursement</t>
  </si>
  <si>
    <t>Angstadt Reimbursement</t>
  </si>
  <si>
    <t>YAMS</t>
  </si>
  <si>
    <t>Yoga Instructor</t>
  </si>
  <si>
    <t>Scanlon Reimbursement</t>
  </si>
  <si>
    <t>The Works</t>
  </si>
  <si>
    <t>Laxmi</t>
  </si>
  <si>
    <t>Bookstore - lanyards, mugs, pens</t>
  </si>
  <si>
    <t>Oriental Trading Ornaments</t>
  </si>
  <si>
    <t>JVDP to Fundraised</t>
  </si>
  <si>
    <t>Michaels</t>
  </si>
  <si>
    <t>2/13/217</t>
  </si>
  <si>
    <t xml:space="preserve">Amazon Chinese New Year </t>
  </si>
  <si>
    <t>Sheena Howard Program</t>
  </si>
  <si>
    <t>FFA</t>
  </si>
  <si>
    <t>Stand for State</t>
  </si>
  <si>
    <t>Valerie Cholet Payment</t>
  </si>
  <si>
    <t>Catering - Hot Chocolate Event</t>
  </si>
  <si>
    <t>Catering - We Are Wednesday</t>
  </si>
  <si>
    <t xml:space="preserve">Catering - Mocktail Monday </t>
  </si>
  <si>
    <t>Catering - Valentine Party</t>
  </si>
  <si>
    <t>Blue Wave</t>
  </si>
  <si>
    <t>Students for Sustainability</t>
  </si>
  <si>
    <t>Kufis - Middle Eastern Mall</t>
  </si>
  <si>
    <t>Swank Rental- "Hitch"</t>
  </si>
  <si>
    <t>Scarves for World Hijab Day Event</t>
  </si>
  <si>
    <t>P004910383</t>
  </si>
  <si>
    <t>Jackets, water bottles, pens</t>
  </si>
  <si>
    <t>LoBiondo, N, Mileage - Jack Frost</t>
  </si>
  <si>
    <t>LoBiondo, N, Mileage - Montage Mt</t>
  </si>
  <si>
    <t>Trip to West Point 4/19/17</t>
  </si>
  <si>
    <t>Hilton, Boston MA 4/7-9</t>
  </si>
  <si>
    <t>Greater Rdg Breakfast</t>
  </si>
  <si>
    <t>Mark Aquilino mileage trip to Wash., DC 12/2-4/16</t>
  </si>
  <si>
    <t>Elizabeth Tottser mileage trip to Wash., DC 12/2-4/16</t>
  </si>
  <si>
    <t>Elizabeth Tottser mileage trip to Wash., DC 12/2-4/16 parking</t>
  </si>
  <si>
    <t>Jackie Nowotarski - mileage 10/28</t>
  </si>
  <si>
    <t>Supplies for Berks Got Talent 11/17/16</t>
  </si>
  <si>
    <t>CSM-Mission Trip Spring Break</t>
  </si>
  <si>
    <t>Levan, J, Mileage - Jack Frost</t>
  </si>
  <si>
    <t>Sustainability</t>
  </si>
  <si>
    <t>New Rhoads Transportation to DC 4/8</t>
  </si>
  <si>
    <t>Body Zone- Pool Party 4/28</t>
  </si>
  <si>
    <t>Enterprise-Mission Trip Spr Br</t>
  </si>
  <si>
    <t>pcard</t>
  </si>
  <si>
    <t>Bites of Boston (balance)</t>
  </si>
  <si>
    <t>PSEA</t>
  </si>
  <si>
    <t>PSEA Club</t>
  </si>
  <si>
    <t>Earth Day-flower seeds &amp; pots</t>
  </si>
  <si>
    <t>Filament for 3D printer</t>
  </si>
  <si>
    <t>Supplies for Club Event</t>
  </si>
  <si>
    <t>Sno-Search - 29 students+Adv Tremblant, Quebec 1/3-1/8/17</t>
  </si>
  <si>
    <t>Elite - THON bus deposit</t>
  </si>
  <si>
    <t>Earth Day-Brushes &amp; Soil</t>
  </si>
  <si>
    <t>ERS</t>
  </si>
  <si>
    <t>Pcard supp</t>
  </si>
  <si>
    <t>Bingo supplies 4/21 St. Ignatius</t>
  </si>
  <si>
    <t>HersheyPark 6 tickets</t>
  </si>
  <si>
    <t>Pcard</t>
  </si>
  <si>
    <t>LUC gala 4/21 - Michael's</t>
  </si>
  <si>
    <t>LUC gala 4/21 - Party City</t>
  </si>
  <si>
    <t>Weis Markets - Sock Hop 4/9</t>
  </si>
  <si>
    <t>AC Moore - Sock Hop 4/9</t>
  </si>
  <si>
    <t>Party City - Sock Hop 4/9</t>
  </si>
  <si>
    <t>3 registrations for ASME E-Fest East</t>
  </si>
  <si>
    <t>Target - candy</t>
  </si>
  <si>
    <t>Six Flags trip on 4/22 (partial $)</t>
  </si>
  <si>
    <t>Six Flags trip 4/22 (rest of partial $)</t>
  </si>
  <si>
    <t>Fabulous India - Holi Color Powder (part of total $350.00) Balance of $272.33 out of fundraised acct</t>
  </si>
  <si>
    <t>Amazon - Holi - Safety masks</t>
  </si>
  <si>
    <t>28 Tkts Mutter Museum</t>
  </si>
  <si>
    <t>Klein Transp. Bus to Mutter Mus.</t>
  </si>
  <si>
    <t>Fenway Park Tour-12 tkts</t>
  </si>
  <si>
    <t>YogoCrazy - 10 $5 Gift cards for 4/21 Bingo</t>
  </si>
  <si>
    <t>Amazon</t>
  </si>
  <si>
    <t>Spark Fun Electronics</t>
  </si>
  <si>
    <t>Automation Direct</t>
  </si>
  <si>
    <t>McMaster-Carr</t>
  </si>
  <si>
    <t>LUC gala 4/21- Party City</t>
  </si>
  <si>
    <t>Target - Candy for 4/21 Bingo</t>
  </si>
  <si>
    <t>ResID17391</t>
  </si>
  <si>
    <t>Walmart for Random Act Kindns 4/27</t>
  </si>
  <si>
    <t>food</t>
  </si>
  <si>
    <t>Party City-decorations 4/28</t>
  </si>
  <si>
    <t xml:space="preserve"> </t>
  </si>
  <si>
    <t>Redner's - for pool party 4/28</t>
  </si>
  <si>
    <t>Walmart - for pool party 4/28</t>
  </si>
  <si>
    <t>Fine Fare Mkt-for pool party 4/28</t>
  </si>
  <si>
    <t>Home Depot - Composter</t>
  </si>
  <si>
    <t>Home Depot - Trash bag/gloves</t>
  </si>
  <si>
    <t>Target - two Composter bins</t>
  </si>
  <si>
    <t>Gardening Project in Rdg 5/4</t>
  </si>
  <si>
    <t>Elite - THON bus balance due</t>
  </si>
  <si>
    <t>McMaster-Carr (credit shipping fee)</t>
  </si>
  <si>
    <t>Catering - PS Birthday</t>
  </si>
  <si>
    <t>Catering - Chinese New Year- other 1/2 of it pd by Sharon</t>
  </si>
  <si>
    <t>Catering - event</t>
  </si>
  <si>
    <t>Catering - MSA Event</t>
  </si>
  <si>
    <t>Catering - Hunger Banquet</t>
  </si>
  <si>
    <t>Co-host event with PRSSA 3/24</t>
  </si>
  <si>
    <t>Co-host event with DECA 3/24</t>
  </si>
  <si>
    <t>Catering on 3/24</t>
  </si>
  <si>
    <t>Catering on 4/5</t>
  </si>
  <si>
    <t>Catering-Ice Cream Social</t>
  </si>
  <si>
    <t>Catering - food</t>
  </si>
  <si>
    <t>Catering - #2 Parent</t>
  </si>
  <si>
    <t>Catering - #1 Student</t>
  </si>
  <si>
    <t>Catering on 4/19</t>
  </si>
  <si>
    <t>Catering - Creamery 3/17</t>
  </si>
  <si>
    <t>Catering-Ice Cream, Cookies, Brownies</t>
  </si>
  <si>
    <t>Catering on 4/12</t>
  </si>
  <si>
    <t>#17507</t>
  </si>
  <si>
    <t xml:space="preserve">Ice Cream for Social 4/28 </t>
  </si>
  <si>
    <t>#17824</t>
  </si>
  <si>
    <t>#17498</t>
  </si>
  <si>
    <t>Caterring - LUC gala 4/21</t>
  </si>
  <si>
    <t>Tolls, gas &amp; parking to MA (Boston)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</si>
</sst>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0" fontId="0" fillId="0" borderId="5" xfId="0" applyBorder="1"/>
    <xf numFmtId="44" fontId="0" fillId="0" borderId="5" xfId="1" applyFont="1" applyBorder="1"/>
    <xf numFmtId="0" fontId="2" fillId="0" borderId="6" xfId="0" applyFont="1" applyBorder="1"/>
    <xf numFmtId="0" fontId="0" fillId="0" borderId="7" xfId="0" applyFill="1" applyBorder="1"/>
    <xf numFmtId="44" fontId="0" fillId="0" borderId="7" xfId="1" applyFont="1" applyBorder="1"/>
    <xf numFmtId="0" fontId="0" fillId="0" borderId="8" xfId="0" applyBorder="1"/>
    <xf numFmtId="44" fontId="0" fillId="0" borderId="8" xfId="1" applyFont="1" applyBorder="1"/>
    <xf numFmtId="44" fontId="2" fillId="0" borderId="5" xfId="1" applyFont="1" applyBorder="1"/>
    <xf numFmtId="14" fontId="0" fillId="0" borderId="10" xfId="0" applyNumberFormat="1" applyFill="1" applyBorder="1"/>
    <xf numFmtId="44" fontId="0" fillId="0" borderId="7" xfId="1" applyFont="1" applyFill="1" applyBorder="1"/>
    <xf numFmtId="0" fontId="0" fillId="0" borderId="10" xfId="0" applyFill="1" applyBorder="1"/>
    <xf numFmtId="44" fontId="0" fillId="0" borderId="12" xfId="1" applyFont="1" applyBorder="1"/>
    <xf numFmtId="44" fontId="0" fillId="0" borderId="13" xfId="1" applyFont="1" applyBorder="1"/>
    <xf numFmtId="44" fontId="0" fillId="0" borderId="8" xfId="1" applyFont="1" applyFill="1" applyBorder="1"/>
    <xf numFmtId="44" fontId="0" fillId="0" borderId="15" xfId="1" applyFont="1" applyFill="1" applyBorder="1"/>
    <xf numFmtId="44" fontId="0" fillId="0" borderId="16" xfId="1" applyFont="1" applyBorder="1"/>
    <xf numFmtId="44" fontId="0" fillId="0" borderId="18" xfId="1" applyFont="1" applyBorder="1"/>
    <xf numFmtId="14" fontId="0" fillId="0" borderId="9" xfId="0" applyNumberFormat="1" applyFill="1" applyBorder="1"/>
    <xf numFmtId="14" fontId="0" fillId="0" borderId="7" xfId="0" applyNumberFormat="1" applyFill="1" applyBorder="1"/>
    <xf numFmtId="0" fontId="0" fillId="0" borderId="8" xfId="0" applyFill="1" applyBorder="1"/>
    <xf numFmtId="44" fontId="0" fillId="0" borderId="18" xfId="1" applyFont="1" applyFill="1" applyBorder="1"/>
    <xf numFmtId="0" fontId="0" fillId="0" borderId="7" xfId="0" applyBorder="1"/>
    <xf numFmtId="44" fontId="0" fillId="0" borderId="19" xfId="1" applyFont="1" applyBorder="1"/>
    <xf numFmtId="0" fontId="0" fillId="0" borderId="10" xfId="0" applyBorder="1"/>
    <xf numFmtId="44" fontId="0" fillId="0" borderId="20" xfId="1" applyFont="1" applyBorder="1"/>
    <xf numFmtId="44" fontId="0" fillId="0" borderId="21" xfId="1" applyFont="1" applyBorder="1"/>
    <xf numFmtId="0" fontId="0" fillId="0" borderId="22" xfId="0" applyBorder="1"/>
    <xf numFmtId="44" fontId="0" fillId="0" borderId="22" xfId="1" applyFont="1" applyBorder="1"/>
    <xf numFmtId="0" fontId="0" fillId="0" borderId="23" xfId="0" applyBorder="1"/>
    <xf numFmtId="44" fontId="0" fillId="0" borderId="20" xfId="1" applyFont="1" applyFill="1" applyBorder="1"/>
    <xf numFmtId="0" fontId="0" fillId="0" borderId="23" xfId="0" applyFill="1" applyBorder="1"/>
    <xf numFmtId="0" fontId="0" fillId="0" borderId="22" xfId="0" applyFill="1" applyBorder="1"/>
    <xf numFmtId="44" fontId="0" fillId="0" borderId="22" xfId="1" applyFont="1" applyFill="1" applyBorder="1"/>
    <xf numFmtId="44" fontId="0" fillId="0" borderId="21" xfId="1" applyFont="1" applyFill="1" applyBorder="1"/>
    <xf numFmtId="0" fontId="0" fillId="0" borderId="4" xfId="0" applyFill="1" applyBorder="1"/>
    <xf numFmtId="0" fontId="0" fillId="0" borderId="0" xfId="0" applyFill="1" applyBorder="1"/>
    <xf numFmtId="0" fontId="2" fillId="0" borderId="6" xfId="0" applyFont="1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9" xfId="0" applyFill="1" applyBorder="1"/>
    <xf numFmtId="14" fontId="0" fillId="0" borderId="10" xfId="0" applyNumberFormat="1" applyBorder="1"/>
    <xf numFmtId="0" fontId="0" fillId="0" borderId="7" xfId="0" applyNumberFormat="1" applyFill="1" applyBorder="1"/>
    <xf numFmtId="0" fontId="0" fillId="0" borderId="0" xfId="0" applyFill="1"/>
    <xf numFmtId="14" fontId="0" fillId="0" borderId="7" xfId="0" applyNumberFormat="1" applyBorder="1"/>
    <xf numFmtId="0" fontId="0" fillId="0" borderId="24" xfId="0" applyFill="1" applyBorder="1"/>
    <xf numFmtId="44" fontId="0" fillId="0" borderId="16" xfId="1" applyFont="1" applyFill="1" applyBorder="1"/>
    <xf numFmtId="44" fontId="0" fillId="0" borderId="15" xfId="1" applyFont="1" applyBorder="1"/>
    <xf numFmtId="44" fontId="0" fillId="0" borderId="25" xfId="1" applyFont="1" applyFill="1" applyBorder="1"/>
    <xf numFmtId="44" fontId="2" fillId="0" borderId="7" xfId="1" applyFont="1" applyBorder="1"/>
    <xf numFmtId="44" fontId="2" fillId="0" borderId="16" xfId="1" applyFont="1" applyBorder="1"/>
    <xf numFmtId="0" fontId="0" fillId="0" borderId="19" xfId="0" applyBorder="1"/>
    <xf numFmtId="0" fontId="4" fillId="0" borderId="7" xfId="0" applyFont="1" applyFill="1" applyBorder="1"/>
    <xf numFmtId="14" fontId="2" fillId="0" borderId="10" xfId="0" applyNumberFormat="1" applyFont="1" applyFill="1" applyBorder="1"/>
    <xf numFmtId="14" fontId="2" fillId="0" borderId="9" xfId="0" applyNumberFormat="1" applyFont="1" applyFill="1" applyBorder="1"/>
    <xf numFmtId="0" fontId="0" fillId="0" borderId="7" xfId="0" applyFill="1" applyBorder="1" applyAlignment="1">
      <alignment wrapText="1"/>
    </xf>
    <xf numFmtId="44" fontId="4" fillId="0" borderId="7" xfId="1" applyFont="1" applyFill="1" applyBorder="1"/>
    <xf numFmtId="14" fontId="1" fillId="0" borderId="10" xfId="0" applyNumberFormat="1" applyFont="1" applyFill="1" applyBorder="1"/>
    <xf numFmtId="0" fontId="1" fillId="0" borderId="7" xfId="0" applyFont="1" applyFill="1" applyBorder="1"/>
    <xf numFmtId="44" fontId="1" fillId="0" borderId="7" xfId="1" applyFont="1" applyFill="1" applyBorder="1"/>
    <xf numFmtId="0" fontId="1" fillId="0" borderId="0" xfId="0" applyFont="1"/>
    <xf numFmtId="44" fontId="0" fillId="0" borderId="0" xfId="1" applyFont="1"/>
    <xf numFmtId="0" fontId="4" fillId="0" borderId="0" xfId="0" applyFont="1" applyFill="1"/>
    <xf numFmtId="14" fontId="4" fillId="0" borderId="10" xfId="0" applyNumberFormat="1" applyFont="1" applyFill="1" applyBorder="1"/>
    <xf numFmtId="14" fontId="0" fillId="0" borderId="26" xfId="0" applyNumberFormat="1" applyBorder="1"/>
    <xf numFmtId="14" fontId="0" fillId="0" borderId="19" xfId="0" applyNumberFormat="1" applyBorder="1"/>
    <xf numFmtId="14" fontId="0" fillId="0" borderId="22" xfId="0" applyNumberFormat="1" applyBorder="1"/>
    <xf numFmtId="44" fontId="6" fillId="0" borderId="7" xfId="1" applyFont="1" applyFill="1" applyBorder="1"/>
    <xf numFmtId="44" fontId="6" fillId="0" borderId="16" xfId="1" applyFont="1" applyFill="1" applyBorder="1"/>
    <xf numFmtId="44" fontId="7" fillId="0" borderId="7" xfId="1" applyFont="1" applyFill="1" applyBorder="1"/>
    <xf numFmtId="44" fontId="7" fillId="0" borderId="16" xfId="1" applyFont="1" applyFill="1" applyBorder="1"/>
    <xf numFmtId="44" fontId="6" fillId="0" borderId="0" xfId="1" applyFont="1" applyFill="1" applyBorder="1"/>
    <xf numFmtId="44" fontId="6" fillId="0" borderId="13" xfId="1" applyFont="1" applyFill="1" applyBorder="1"/>
    <xf numFmtId="44" fontId="6" fillId="0" borderId="18" xfId="1" applyFont="1" applyFill="1" applyBorder="1"/>
    <xf numFmtId="44" fontId="6" fillId="0" borderId="22" xfId="1" applyFont="1" applyFill="1" applyBorder="1"/>
    <xf numFmtId="44" fontId="6" fillId="0" borderId="21" xfId="1" applyFont="1" applyFill="1" applyBorder="1"/>
    <xf numFmtId="44" fontId="2" fillId="0" borderId="5" xfId="1" applyFont="1" applyFill="1" applyBorder="1"/>
    <xf numFmtId="44" fontId="6" fillId="0" borderId="5" xfId="1" applyFont="1" applyFill="1" applyBorder="1"/>
    <xf numFmtId="44" fontId="7" fillId="0" borderId="0" xfId="1" applyFont="1" applyFill="1" applyBorder="1"/>
    <xf numFmtId="44" fontId="7" fillId="0" borderId="13" xfId="1" applyFont="1" applyFill="1" applyBorder="1"/>
    <xf numFmtId="44" fontId="7" fillId="0" borderId="8" xfId="1" applyFont="1" applyFill="1" applyBorder="1"/>
    <xf numFmtId="44" fontId="7" fillId="0" borderId="15" xfId="1" applyFont="1" applyFill="1" applyBorder="1"/>
    <xf numFmtId="44" fontId="7" fillId="0" borderId="18" xfId="1" applyFont="1" applyFill="1" applyBorder="1"/>
    <xf numFmtId="44" fontId="7" fillId="0" borderId="22" xfId="1" applyFont="1" applyFill="1" applyBorder="1"/>
    <xf numFmtId="44" fontId="7" fillId="0" borderId="21" xfId="1" applyFont="1" applyFill="1" applyBorder="1"/>
    <xf numFmtId="44" fontId="7" fillId="0" borderId="5" xfId="1" applyFont="1" applyFill="1" applyBorder="1"/>
    <xf numFmtId="44" fontId="7" fillId="0" borderId="20" xfId="1" applyFont="1" applyFill="1" applyBorder="1"/>
    <xf numFmtId="0" fontId="4" fillId="0" borderId="19" xfId="0" applyFont="1" applyFill="1" applyBorder="1"/>
    <xf numFmtId="14" fontId="0" fillId="0" borderId="0" xfId="0" applyNumberFormat="1" applyFill="1"/>
    <xf numFmtId="0" fontId="4" fillId="0" borderId="0" xfId="0" applyFont="1"/>
    <xf numFmtId="44" fontId="2" fillId="0" borderId="0" xfId="1" applyFont="1" applyFill="1" applyBorder="1"/>
    <xf numFmtId="44" fontId="8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7" fontId="2" fillId="0" borderId="0" xfId="1" applyNumberFormat="1" applyFont="1" applyFill="1" applyBorder="1"/>
    <xf numFmtId="14" fontId="0" fillId="0" borderId="26" xfId="0" applyNumberFormat="1" applyFill="1" applyBorder="1"/>
    <xf numFmtId="44" fontId="7" fillId="0" borderId="19" xfId="1" applyFont="1" applyFill="1" applyBorder="1"/>
    <xf numFmtId="14" fontId="0" fillId="0" borderId="23" xfId="0" applyNumberFormat="1" applyFill="1" applyBorder="1"/>
    <xf numFmtId="0" fontId="11" fillId="0" borderId="0" xfId="0" applyFont="1" applyFill="1"/>
    <xf numFmtId="0" fontId="12" fillId="0" borderId="0" xfId="0" applyFont="1" applyFill="1"/>
    <xf numFmtId="44" fontId="9" fillId="0" borderId="12" xfId="1" applyFont="1" applyFill="1" applyBorder="1"/>
    <xf numFmtId="44" fontId="9" fillId="0" borderId="0" xfId="1" applyFont="1" applyFill="1" applyBorder="1"/>
    <xf numFmtId="44" fontId="9" fillId="0" borderId="13" xfId="1" applyFont="1" applyFill="1" applyBorder="1"/>
    <xf numFmtId="44" fontId="9" fillId="0" borderId="8" xfId="1" applyFont="1" applyFill="1" applyBorder="1"/>
    <xf numFmtId="44" fontId="9" fillId="0" borderId="15" xfId="1" applyFont="1" applyFill="1" applyBorder="1"/>
    <xf numFmtId="44" fontId="9" fillId="0" borderId="18" xfId="1" applyFont="1" applyFill="1" applyBorder="1"/>
    <xf numFmtId="44" fontId="9" fillId="0" borderId="7" xfId="1" applyFont="1" applyFill="1" applyBorder="1"/>
    <xf numFmtId="44" fontId="9" fillId="0" borderId="16" xfId="1" applyFont="1" applyFill="1" applyBorder="1"/>
    <xf numFmtId="44" fontId="9" fillId="0" borderId="22" xfId="1" applyFont="1" applyFill="1" applyBorder="1"/>
    <xf numFmtId="44" fontId="9" fillId="0" borderId="5" xfId="1" applyFont="1" applyFill="1" applyBorder="1"/>
    <xf numFmtId="44" fontId="9" fillId="0" borderId="20" xfId="1" applyFont="1" applyFill="1" applyBorder="1"/>
    <xf numFmtId="44" fontId="0" fillId="0" borderId="0" xfId="0" applyNumberFormat="1"/>
    <xf numFmtId="44" fontId="10" fillId="0" borderId="7" xfId="1" applyFont="1" applyFill="1" applyBorder="1"/>
    <xf numFmtId="44" fontId="10" fillId="0" borderId="16" xfId="1" applyFont="1" applyFill="1" applyBorder="1"/>
    <xf numFmtId="164" fontId="0" fillId="0" borderId="19" xfId="1" applyNumberFormat="1" applyFont="1" applyBorder="1"/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7" fontId="7" fillId="0" borderId="7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7" fontId="7" fillId="0" borderId="22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14" fontId="0" fillId="2" borderId="10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4" fontId="2" fillId="2" borderId="5" xfId="1" applyFont="1" applyFill="1" applyBorder="1" applyAlignment="1">
      <alignment vertical="center"/>
    </xf>
    <xf numFmtId="44" fontId="6" fillId="2" borderId="0" xfId="1" applyFont="1" applyFill="1" applyBorder="1" applyAlignment="1">
      <alignment vertical="center"/>
    </xf>
    <xf numFmtId="44" fontId="6" fillId="2" borderId="13" xfId="1" applyFont="1" applyFill="1" applyBorder="1" applyAlignment="1">
      <alignment vertical="center"/>
    </xf>
    <xf numFmtId="44" fontId="6" fillId="2" borderId="7" xfId="1" applyFont="1" applyFill="1" applyBorder="1" applyAlignment="1">
      <alignment vertical="center"/>
    </xf>
    <xf numFmtId="44" fontId="6" fillId="2" borderId="22" xfId="1" applyFont="1" applyFill="1" applyBorder="1" applyAlignment="1">
      <alignment vertical="center"/>
    </xf>
    <xf numFmtId="44" fontId="6" fillId="2" borderId="21" xfId="1" applyFont="1" applyFill="1" applyBorder="1" applyAlignment="1">
      <alignment vertical="center"/>
    </xf>
    <xf numFmtId="44" fontId="6" fillId="2" borderId="5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4" fontId="9" fillId="0" borderId="0" xfId="1" applyFont="1" applyFill="1" applyBorder="1" applyAlignment="1">
      <alignment vertical="center"/>
    </xf>
    <xf numFmtId="44" fontId="9" fillId="0" borderId="13" xfId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44" fontId="9" fillId="0" borderId="14" xfId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vertical="center"/>
    </xf>
    <xf numFmtId="44" fontId="9" fillId="0" borderId="8" xfId="1" applyFont="1" applyFill="1" applyBorder="1" applyAlignment="1">
      <alignment vertical="center"/>
    </xf>
    <xf numFmtId="44" fontId="9" fillId="0" borderId="15" xfId="1" applyFont="1" applyFill="1" applyBorder="1" applyAlignment="1">
      <alignment vertical="center"/>
    </xf>
    <xf numFmtId="44" fontId="9" fillId="0" borderId="18" xfId="1" applyFont="1" applyFill="1" applyBorder="1" applyAlignment="1">
      <alignment vertical="center"/>
    </xf>
    <xf numFmtId="44" fontId="9" fillId="0" borderId="7" xfId="1" applyFont="1" applyFill="1" applyBorder="1" applyAlignment="1">
      <alignment vertical="center"/>
    </xf>
    <xf numFmtId="44" fontId="9" fillId="0" borderId="16" xfId="1" applyFont="1" applyFill="1" applyBorder="1" applyAlignment="1">
      <alignment vertical="center"/>
    </xf>
    <xf numFmtId="44" fontId="9" fillId="0" borderId="20" xfId="1" applyFont="1" applyFill="1" applyBorder="1" applyAlignment="1">
      <alignment vertical="center"/>
    </xf>
    <xf numFmtId="44" fontId="9" fillId="0" borderId="22" xfId="1" applyFont="1" applyFill="1" applyBorder="1" applyAlignment="1">
      <alignment vertical="center"/>
    </xf>
    <xf numFmtId="44" fontId="9" fillId="0" borderId="21" xfId="1" applyFont="1" applyFill="1" applyBorder="1" applyAlignment="1">
      <alignment vertical="center"/>
    </xf>
    <xf numFmtId="44" fontId="2" fillId="0" borderId="5" xfId="1" applyFont="1" applyFill="1" applyBorder="1" applyAlignment="1">
      <alignment vertical="center"/>
    </xf>
    <xf numFmtId="44" fontId="9" fillId="0" borderId="5" xfId="1" applyFont="1" applyFill="1" applyBorder="1" applyAlignment="1">
      <alignment vertical="center"/>
    </xf>
    <xf numFmtId="44" fontId="6" fillId="0" borderId="0" xfId="1" applyFont="1" applyFill="1" applyBorder="1" applyAlignment="1">
      <alignment vertical="center"/>
    </xf>
    <xf numFmtId="44" fontId="6" fillId="0" borderId="13" xfId="1" applyFont="1" applyFill="1" applyBorder="1" applyAlignment="1">
      <alignment vertical="center"/>
    </xf>
    <xf numFmtId="44" fontId="6" fillId="0" borderId="8" xfId="1" applyFont="1" applyFill="1" applyBorder="1" applyAlignment="1">
      <alignment vertical="center"/>
    </xf>
    <xf numFmtId="44" fontId="6" fillId="0" borderId="18" xfId="1" applyFont="1" applyFill="1" applyBorder="1" applyAlignment="1">
      <alignment vertical="center"/>
    </xf>
    <xf numFmtId="44" fontId="6" fillId="0" borderId="7" xfId="1" applyFont="1" applyFill="1" applyBorder="1" applyAlignment="1">
      <alignment vertical="center"/>
    </xf>
    <xf numFmtId="44" fontId="6" fillId="0" borderId="16" xfId="1" applyFont="1" applyFill="1" applyBorder="1" applyAlignment="1">
      <alignment vertical="center"/>
    </xf>
    <xf numFmtId="44" fontId="6" fillId="0" borderId="22" xfId="1" applyFont="1" applyFill="1" applyBorder="1" applyAlignment="1">
      <alignment vertical="center"/>
    </xf>
    <xf numFmtId="44" fontId="6" fillId="0" borderId="21" xfId="1" applyFont="1" applyFill="1" applyBorder="1" applyAlignment="1">
      <alignment vertical="center"/>
    </xf>
    <xf numFmtId="44" fontId="6" fillId="0" borderId="5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1" applyFont="1" applyBorder="1" applyAlignment="1">
      <alignment vertical="center"/>
    </xf>
    <xf numFmtId="0" fontId="0" fillId="0" borderId="4" xfId="0" applyBorder="1" applyAlignment="1">
      <alignment vertical="center"/>
    </xf>
    <xf numFmtId="44" fontId="0" fillId="0" borderId="13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4" xfId="1" applyFont="1" applyFill="1" applyBorder="1" applyAlignment="1">
      <alignment horizontal="center" vertical="center"/>
    </xf>
    <xf numFmtId="44" fontId="0" fillId="0" borderId="18" xfId="1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4" fontId="0" fillId="0" borderId="7" xfId="1" applyFont="1" applyFill="1" applyBorder="1" applyAlignment="1">
      <alignment vertical="center"/>
    </xf>
    <xf numFmtId="44" fontId="0" fillId="0" borderId="7" xfId="1" applyFont="1" applyBorder="1" applyAlignment="1">
      <alignment vertical="center"/>
    </xf>
    <xf numFmtId="44" fontId="0" fillId="0" borderId="16" xfId="1" applyFont="1" applyBorder="1" applyAlignment="1">
      <alignment vertical="center"/>
    </xf>
    <xf numFmtId="0" fontId="0" fillId="0" borderId="7" xfId="0" applyBorder="1" applyAlignment="1">
      <alignment vertical="center"/>
    </xf>
    <xf numFmtId="44" fontId="0" fillId="0" borderId="16" xfId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4" fontId="1" fillId="0" borderId="7" xfId="1" applyFont="1" applyFill="1" applyBorder="1" applyAlignment="1">
      <alignment vertical="center"/>
    </xf>
    <xf numFmtId="44" fontId="0" fillId="0" borderId="20" xfId="1" applyFont="1" applyBorder="1" applyAlignment="1">
      <alignment vertical="center"/>
    </xf>
    <xf numFmtId="14" fontId="0" fillId="0" borderId="7" xfId="0" applyNumberFormat="1" applyFill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44" fontId="0" fillId="0" borderId="19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4" fontId="0" fillId="0" borderId="12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44" fontId="2" fillId="0" borderId="5" xfId="1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10" fillId="0" borderId="7" xfId="1" applyFont="1" applyFill="1" applyBorder="1" applyAlignment="1">
      <alignment vertical="center"/>
    </xf>
    <xf numFmtId="44" fontId="10" fillId="0" borderId="16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44" fontId="10" fillId="0" borderId="18" xfId="1" applyFont="1" applyFill="1" applyBorder="1" applyAlignment="1">
      <alignment vertical="center"/>
    </xf>
    <xf numFmtId="44" fontId="2" fillId="0" borderId="7" xfId="1" applyFont="1" applyBorder="1" applyAlignment="1">
      <alignment vertical="center"/>
    </xf>
    <xf numFmtId="0" fontId="0" fillId="0" borderId="23" xfId="0" applyBorder="1" applyAlignment="1">
      <alignment vertical="center"/>
    </xf>
    <xf numFmtId="44" fontId="0" fillId="0" borderId="22" xfId="1" applyFont="1" applyBorder="1" applyAlignment="1">
      <alignment vertical="center"/>
    </xf>
    <xf numFmtId="44" fontId="0" fillId="0" borderId="21" xfId="1" applyFont="1" applyBorder="1" applyAlignment="1">
      <alignment vertical="center"/>
    </xf>
    <xf numFmtId="44" fontId="4" fillId="0" borderId="0" xfId="1" applyFont="1" applyAlignment="1">
      <alignment horizontal="center"/>
    </xf>
    <xf numFmtId="44" fontId="2" fillId="2" borderId="17" xfId="1" applyFont="1" applyFill="1" applyBorder="1" applyAlignment="1">
      <alignment vertical="center"/>
    </xf>
    <xf numFmtId="44" fontId="2" fillId="0" borderId="17" xfId="1" applyFont="1" applyFill="1" applyBorder="1" applyAlignment="1">
      <alignment vertical="center"/>
    </xf>
    <xf numFmtId="44" fontId="2" fillId="0" borderId="17" xfId="1" applyFont="1" applyBorder="1" applyAlignment="1">
      <alignment vertical="center"/>
    </xf>
    <xf numFmtId="44" fontId="2" fillId="0" borderId="17" xfId="1" applyFont="1" applyFill="1" applyBorder="1"/>
    <xf numFmtId="44" fontId="2" fillId="0" borderId="17" xfId="1" applyFont="1" applyBorder="1"/>
    <xf numFmtId="0" fontId="0" fillId="0" borderId="7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44" fontId="6" fillId="0" borderId="28" xfId="1" applyFont="1" applyFill="1" applyBorder="1" applyAlignment="1">
      <alignment horizontal="center" vertical="center"/>
    </xf>
    <xf numFmtId="44" fontId="6" fillId="0" borderId="29" xfId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28" xfId="1" applyFont="1" applyBorder="1" applyAlignment="1">
      <alignment horizontal="center" vertical="center"/>
    </xf>
    <xf numFmtId="44" fontId="0" fillId="0" borderId="29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14" xfId="1" applyFont="1" applyFill="1" applyBorder="1" applyAlignment="1">
      <alignment horizontal="center" vertical="center"/>
    </xf>
    <xf numFmtId="44" fontId="7" fillId="0" borderId="28" xfId="1" applyFont="1" applyFill="1" applyBorder="1" applyAlignment="1">
      <alignment horizontal="center" vertical="center"/>
    </xf>
    <xf numFmtId="44" fontId="7" fillId="0" borderId="29" xfId="1" applyFont="1" applyFill="1" applyBorder="1" applyAlignment="1">
      <alignment horizontal="center" vertical="center"/>
    </xf>
    <xf numFmtId="44" fontId="9" fillId="0" borderId="28" xfId="1" applyFont="1" applyFill="1" applyBorder="1" applyAlignment="1">
      <alignment horizontal="center" vertical="center"/>
    </xf>
    <xf numFmtId="44" fontId="9" fillId="0" borderId="29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/>
    <xf numFmtId="0" fontId="1" fillId="2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7" xfId="0" applyFont="1" applyBorder="1"/>
    <xf numFmtId="0" fontId="1" fillId="2" borderId="8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14" fontId="1" fillId="0" borderId="9" xfId="0" applyNumberFormat="1" applyFont="1" applyFill="1" applyBorder="1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12" fillId="2" borderId="9" xfId="0" applyNumberFormat="1" applyFont="1" applyFill="1" applyBorder="1" applyAlignment="1">
      <alignment vertical="center"/>
    </xf>
    <xf numFmtId="44" fontId="1" fillId="2" borderId="8" xfId="1" applyFont="1" applyFill="1" applyBorder="1" applyAlignment="1">
      <alignment vertical="center"/>
    </xf>
    <xf numFmtId="44" fontId="1" fillId="2" borderId="18" xfId="1" applyFont="1" applyFill="1" applyBorder="1" applyAlignment="1">
      <alignment vertical="center"/>
    </xf>
    <xf numFmtId="44" fontId="1" fillId="0" borderId="28" xfId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4" fontId="1" fillId="0" borderId="7" xfId="0" applyNumberFormat="1" applyFont="1" applyBorder="1"/>
    <xf numFmtId="0" fontId="1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164" fontId="1" fillId="0" borderId="7" xfId="1" applyNumberFormat="1" applyFont="1" applyFill="1" applyBorder="1"/>
    <xf numFmtId="44" fontId="1" fillId="0" borderId="7" xfId="1" applyNumberFormat="1" applyFont="1" applyFill="1" applyBorder="1"/>
    <xf numFmtId="44" fontId="1" fillId="0" borderId="7" xfId="1" applyFont="1" applyBorder="1"/>
    <xf numFmtId="0" fontId="1" fillId="0" borderId="19" xfId="0" applyFont="1" applyBorder="1"/>
    <xf numFmtId="14" fontId="1" fillId="0" borderId="19" xfId="0" applyNumberFormat="1" applyFont="1" applyBorder="1"/>
    <xf numFmtId="0" fontId="15" fillId="0" borderId="0" xfId="2" applyAlignment="1">
      <alignment horizontal="left"/>
    </xf>
    <xf numFmtId="0" fontId="15" fillId="0" borderId="0" xfId="2"/>
    <xf numFmtId="0" fontId="15" fillId="2" borderId="0" xfId="2" applyFill="1" applyAlignment="1">
      <alignment vertical="center"/>
    </xf>
    <xf numFmtId="44" fontId="1" fillId="2" borderId="15" xfId="1" applyFont="1" applyFill="1" applyBorder="1" applyAlignment="1">
      <alignment vertical="center"/>
    </xf>
    <xf numFmtId="14" fontId="1" fillId="2" borderId="9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7" fontId="2" fillId="0" borderId="31" xfId="1" applyNumberFormat="1" applyFont="1" applyFill="1" applyBorder="1" applyAlignment="1">
      <alignment vertical="center"/>
    </xf>
    <xf numFmtId="44" fontId="7" fillId="0" borderId="31" xfId="1" applyFont="1" applyFill="1" applyBorder="1" applyAlignment="1">
      <alignment vertical="center"/>
    </xf>
    <xf numFmtId="44" fontId="7" fillId="0" borderId="32" xfId="1" applyFont="1" applyFill="1" applyBorder="1" applyAlignment="1">
      <alignment vertical="center"/>
    </xf>
    <xf numFmtId="0" fontId="15" fillId="2" borderId="0" xfId="2" applyFill="1" applyAlignment="1">
      <alignment horizontal="center" vertical="center"/>
    </xf>
    <xf numFmtId="0" fontId="0" fillId="0" borderId="26" xfId="0" applyFill="1" applyBorder="1" applyAlignment="1">
      <alignment vertical="center"/>
    </xf>
    <xf numFmtId="7" fontId="7" fillId="0" borderId="19" xfId="1" applyNumberFormat="1" applyFont="1" applyFill="1" applyBorder="1" applyAlignment="1">
      <alignment vertical="center"/>
    </xf>
    <xf numFmtId="14" fontId="12" fillId="0" borderId="9" xfId="0" applyNumberFormat="1" applyFont="1" applyFill="1" applyBorder="1" applyAlignment="1">
      <alignment vertical="center"/>
    </xf>
    <xf numFmtId="44" fontId="1" fillId="0" borderId="8" xfId="1" applyFont="1" applyFill="1" applyBorder="1" applyAlignment="1">
      <alignment vertical="center"/>
    </xf>
    <xf numFmtId="44" fontId="1" fillId="0" borderId="18" xfId="1" applyFont="1" applyFill="1" applyBorder="1" applyAlignment="1">
      <alignment vertical="center"/>
    </xf>
    <xf numFmtId="44" fontId="1" fillId="0" borderId="20" xfId="1" applyFont="1" applyFill="1" applyBorder="1" applyAlignment="1">
      <alignment vertical="center"/>
    </xf>
    <xf numFmtId="44" fontId="6" fillId="0" borderId="20" xfId="1" applyFont="1" applyFill="1" applyBorder="1" applyAlignment="1">
      <alignment vertical="center"/>
    </xf>
    <xf numFmtId="44" fontId="0" fillId="0" borderId="0" xfId="1" applyFont="1" applyFill="1" applyAlignment="1">
      <alignment vertical="center"/>
    </xf>
    <xf numFmtId="14" fontId="0" fillId="0" borderId="23" xfId="0" applyNumberFormat="1" applyBorder="1"/>
    <xf numFmtId="0" fontId="15" fillId="0" borderId="0" xfId="2" applyFill="1" applyAlignment="1">
      <alignment horizontal="center" vertical="center"/>
    </xf>
    <xf numFmtId="7" fontId="1" fillId="0" borderId="18" xfId="1" applyNumberFormat="1" applyFont="1" applyFill="1" applyBorder="1" applyAlignment="1">
      <alignment vertical="center"/>
    </xf>
    <xf numFmtId="44" fontId="1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2" fillId="0" borderId="0" xfId="1" applyFont="1" applyFill="1" applyBorder="1" applyAlignment="1">
      <alignment vertical="center"/>
    </xf>
    <xf numFmtId="0" fontId="2" fillId="0" borderId="33" xfId="0" applyFont="1" applyBorder="1"/>
    <xf numFmtId="40" fontId="2" fillId="0" borderId="33" xfId="1" applyNumberFormat="1" applyFont="1" applyFill="1" applyBorder="1"/>
    <xf numFmtId="44" fontId="14" fillId="0" borderId="0" xfId="1" applyFont="1" applyAlignment="1">
      <alignment horizontal="center"/>
    </xf>
    <xf numFmtId="44" fontId="8" fillId="0" borderId="33" xfId="1" applyFont="1" applyBorder="1" applyAlignment="1">
      <alignment horizontal="center"/>
    </xf>
    <xf numFmtId="44" fontId="9" fillId="4" borderId="16" xfId="1" applyFont="1" applyFill="1" applyBorder="1"/>
    <xf numFmtId="44" fontId="6" fillId="4" borderId="15" xfId="1" applyFont="1" applyFill="1" applyBorder="1" applyAlignment="1">
      <alignment vertical="center"/>
    </xf>
    <xf numFmtId="44" fontId="6" fillId="4" borderId="16" xfId="1" applyFont="1" applyFill="1" applyBorder="1" applyAlignment="1">
      <alignment vertical="center"/>
    </xf>
    <xf numFmtId="0" fontId="15" fillId="0" borderId="0" xfId="2" applyFill="1" applyAlignment="1">
      <alignment vertical="center"/>
    </xf>
    <xf numFmtId="0" fontId="1" fillId="0" borderId="7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right" vertical="center"/>
    </xf>
    <xf numFmtId="44" fontId="1" fillId="0" borderId="16" xfId="1" applyFont="1" applyFill="1" applyBorder="1" applyAlignment="1">
      <alignment vertical="center"/>
    </xf>
    <xf numFmtId="14" fontId="1" fillId="0" borderId="9" xfId="0" applyNumberFormat="1" applyFont="1" applyFill="1" applyBorder="1" applyAlignment="1">
      <alignment horizontal="left"/>
    </xf>
    <xf numFmtId="44" fontId="1" fillId="0" borderId="16" xfId="1" applyFont="1" applyBorder="1"/>
    <xf numFmtId="44" fontId="1" fillId="0" borderId="16" xfId="1" applyFont="1" applyFill="1" applyBorder="1"/>
    <xf numFmtId="44" fontId="0" fillId="4" borderId="16" xfId="1" applyFont="1" applyFill="1" applyBorder="1"/>
    <xf numFmtId="14" fontId="1" fillId="0" borderId="9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vertical="center"/>
    </xf>
    <xf numFmtId="0" fontId="1" fillId="0" borderId="8" xfId="0" applyFont="1" applyBorder="1"/>
    <xf numFmtId="0" fontId="15" fillId="0" borderId="0" xfId="2" applyFill="1"/>
    <xf numFmtId="44" fontId="2" fillId="0" borderId="33" xfId="1" applyFont="1" applyFill="1" applyBorder="1"/>
    <xf numFmtId="0" fontId="1" fillId="0" borderId="28" xfId="0" applyFont="1" applyFill="1" applyBorder="1" applyAlignment="1">
      <alignment horizontal="center" vertical="center" wrapText="1"/>
    </xf>
    <xf numFmtId="44" fontId="1" fillId="0" borderId="29" xfId="1" applyFont="1" applyFill="1" applyBorder="1" applyAlignment="1">
      <alignment horizontal="center" vertical="center"/>
    </xf>
    <xf numFmtId="44" fontId="1" fillId="0" borderId="22" xfId="1" applyFont="1" applyFill="1" applyBorder="1" applyAlignment="1">
      <alignment vertical="center"/>
    </xf>
    <xf numFmtId="44" fontId="1" fillId="0" borderId="21" xfId="1" applyFont="1" applyFill="1" applyBorder="1" applyAlignment="1">
      <alignment vertical="center"/>
    </xf>
    <xf numFmtId="44" fontId="1" fillId="0" borderId="13" xfId="1" applyFont="1" applyFill="1" applyBorder="1" applyAlignment="1">
      <alignment vertical="center"/>
    </xf>
    <xf numFmtId="44" fontId="1" fillId="0" borderId="5" xfId="1" applyFont="1" applyFill="1" applyBorder="1" applyAlignment="1">
      <alignment vertical="center"/>
    </xf>
    <xf numFmtId="16" fontId="0" fillId="0" borderId="0" xfId="0" applyNumberFormat="1"/>
    <xf numFmtId="165" fontId="0" fillId="0" borderId="10" xfId="0" applyNumberFormat="1" applyFill="1" applyBorder="1" applyAlignment="1">
      <alignment vertical="center"/>
    </xf>
    <xf numFmtId="0" fontId="1" fillId="0" borderId="8" xfId="0" applyFont="1" applyFill="1" applyBorder="1" applyAlignment="1">
      <alignment wrapText="1"/>
    </xf>
    <xf numFmtId="44" fontId="1" fillId="0" borderId="34" xfId="1" applyFont="1" applyFill="1" applyBorder="1"/>
    <xf numFmtId="0" fontId="0" fillId="3" borderId="6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44" fontId="4" fillId="3" borderId="2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44" fontId="4" fillId="3" borderId="12" xfId="1" applyFont="1" applyFill="1" applyBorder="1" applyAlignment="1">
      <alignment horizontal="center" vertical="center"/>
    </xf>
    <xf numFmtId="44" fontId="1" fillId="3" borderId="4" xfId="1" applyFont="1" applyFill="1" applyBorder="1" applyAlignment="1">
      <alignment horizontal="center" vertical="center"/>
    </xf>
    <xf numFmtId="44" fontId="1" fillId="3" borderId="0" xfId="1" applyFont="1" applyFill="1" applyBorder="1" applyAlignment="1">
      <alignment horizontal="center" vertical="center"/>
    </xf>
    <xf numFmtId="44" fontId="1" fillId="3" borderId="13" xfId="1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44" fontId="4" fillId="3" borderId="0" xfId="1" applyFont="1" applyFill="1" applyBorder="1" applyAlignment="1">
      <alignment horizontal="center" vertical="center"/>
    </xf>
    <xf numFmtId="44" fontId="4" fillId="3" borderId="13" xfId="1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0" xfId="1" applyFont="1" applyFill="1" applyBorder="1" applyAlignment="1">
      <alignment horizontal="center" vertical="center"/>
    </xf>
    <xf numFmtId="44" fontId="3" fillId="3" borderId="13" xfId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 wrapText="1"/>
    </xf>
    <xf numFmtId="44" fontId="3" fillId="3" borderId="0" xfId="1" applyFont="1" applyFill="1" applyBorder="1" applyAlignment="1">
      <alignment horizontal="center" vertical="center" wrapText="1"/>
    </xf>
    <xf numFmtId="44" fontId="3" fillId="3" borderId="13" xfId="1" applyFont="1" applyFill="1" applyBorder="1" applyAlignment="1">
      <alignment horizontal="center" vertical="center" wrapText="1"/>
    </xf>
    <xf numFmtId="44" fontId="14" fillId="3" borderId="4" xfId="1" applyFont="1" applyFill="1" applyBorder="1" applyAlignment="1">
      <alignment horizontal="center" vertical="center"/>
    </xf>
    <xf numFmtId="44" fontId="14" fillId="3" borderId="0" xfId="1" applyFont="1" applyFill="1" applyBorder="1" applyAlignment="1">
      <alignment horizontal="center" vertical="center"/>
    </xf>
    <xf numFmtId="44" fontId="14" fillId="3" borderId="13" xfId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44" fontId="1" fillId="3" borderId="2" xfId="1" applyFont="1" applyFill="1" applyBorder="1" applyAlignment="1">
      <alignment horizontal="center" vertical="center"/>
    </xf>
    <xf numFmtId="44" fontId="1" fillId="3" borderId="3" xfId="1" applyFont="1" applyFill="1" applyBorder="1" applyAlignment="1">
      <alignment horizontal="center" vertical="center"/>
    </xf>
    <xf numFmtId="44" fontId="1" fillId="3" borderId="12" xfId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y%20Club%20SAF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"/>
      <sheetName val="Accounting"/>
      <sheetName val="VIP"/>
      <sheetName val="AG"/>
      <sheetName val="Aikido"/>
      <sheetName val="ASME"/>
      <sheetName val="Berks Cares"/>
      <sheetName val="Bks Chemical Society"/>
      <sheetName val="Berks Democrats"/>
      <sheetName val="Bio-BioChem"/>
      <sheetName val="Blue Wave"/>
      <sheetName val="BSU"/>
      <sheetName val="B&amp;W Society"/>
      <sheetName val="B.S.C.C"/>
      <sheetName val="CARP"/>
      <sheetName val="Chamber Choir"/>
      <sheetName val="CSF"/>
      <sheetName val="Comm. Nation"/>
      <sheetName val="Commuter"/>
      <sheetName val="Criminal Justice"/>
      <sheetName val="DECA"/>
      <sheetName val="Entrepreneur"/>
      <sheetName val="FFA"/>
      <sheetName val="HONORS"/>
      <sheetName val="HRS"/>
      <sheetName val="INK"/>
      <sheetName val="Kines"/>
      <sheetName val="LUC"/>
      <sheetName val="MSA"/>
      <sheetName val="Outdoors"/>
      <sheetName val="PSEA"/>
      <sheetName val="Pre-Med"/>
      <sheetName val="Psych"/>
      <sheetName val="PRSSA"/>
      <sheetName val="Rainbow Alliance"/>
      <sheetName val="SKI"/>
      <sheetName val="SAE Aero"/>
      <sheetName val="SAE Baja"/>
      <sheetName val="SWE"/>
      <sheetName val="STAND FOR STATE"/>
      <sheetName val="STEP TEAM"/>
      <sheetName val="SVC"/>
      <sheetName val="SOTA"/>
      <sheetName val="Sustainability"/>
      <sheetName val="THON SGA"/>
      <sheetName val="Undistributed Fund"/>
      <sheetName val="WAC"/>
      <sheetName val="YAMS"/>
      <sheetName val="Zumba Lions"/>
    </sheetNames>
    <sheetDataSet>
      <sheetData sheetId="0"/>
      <sheetData sheetId="1"/>
      <sheetData sheetId="2">
        <row r="9">
          <cell r="G9">
            <v>975</v>
          </cell>
        </row>
        <row r="30">
          <cell r="G30">
            <v>943.2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G8">
            <v>374</v>
          </cell>
        </row>
        <row r="26">
          <cell r="G26">
            <v>374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8">
          <cell r="O28">
            <v>149.4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8">
          <cell r="G8">
            <v>596</v>
          </cell>
        </row>
        <row r="31">
          <cell r="G31">
            <v>596</v>
          </cell>
        </row>
      </sheetData>
      <sheetData sheetId="27"/>
      <sheetData sheetId="28"/>
      <sheetData sheetId="29"/>
      <sheetData sheetId="30">
        <row r="30">
          <cell r="O30">
            <v>95.279999999999973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O8">
            <v>895</v>
          </cell>
        </row>
        <row r="30">
          <cell r="O30">
            <v>697.55</v>
          </cell>
        </row>
      </sheetData>
      <sheetData sheetId="40"/>
      <sheetData sheetId="41"/>
      <sheetData sheetId="42"/>
      <sheetData sheetId="43">
        <row r="8">
          <cell r="O8">
            <v>1348.88</v>
          </cell>
        </row>
        <row r="26">
          <cell r="O26">
            <v>1306.8800000000001</v>
          </cell>
        </row>
      </sheetData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0"/>
  <sheetViews>
    <sheetView tabSelected="1" topLeftCell="A13" zoomScaleNormal="100" workbookViewId="0"/>
  </sheetViews>
  <sheetFormatPr defaultRowHeight="12.75" x14ac:dyDescent="0.2"/>
  <cols>
    <col min="1" max="1" width="75.85546875" bestFit="1" customWidth="1"/>
    <col min="2" max="3" width="18.7109375" style="66" customWidth="1"/>
    <col min="4" max="4" width="20.85546875" style="66" customWidth="1"/>
    <col min="5" max="5" width="15.85546875" style="67" bestFit="1" customWidth="1"/>
    <col min="6" max="6" width="15.85546875" style="67" customWidth="1"/>
    <col min="7" max="7" width="35" style="67" bestFit="1" customWidth="1"/>
    <col min="8" max="8" width="11.28515625" bestFit="1" customWidth="1"/>
  </cols>
  <sheetData>
    <row r="1" spans="1:7" ht="18" x14ac:dyDescent="0.25">
      <c r="A1" s="98" t="s">
        <v>9</v>
      </c>
      <c r="B1" s="98" t="s">
        <v>92</v>
      </c>
      <c r="C1" s="98" t="s">
        <v>91</v>
      </c>
      <c r="D1" s="98" t="s">
        <v>93</v>
      </c>
      <c r="E1" s="97" t="s">
        <v>91</v>
      </c>
      <c r="F1" s="97"/>
      <c r="G1" s="97"/>
    </row>
    <row r="2" spans="1:7" ht="18.75" thickBot="1" x14ac:dyDescent="0.3">
      <c r="A2" s="290" t="s">
        <v>31</v>
      </c>
      <c r="B2" s="96">
        <f>Accounting!G8</f>
        <v>787.5</v>
      </c>
      <c r="C2" s="96">
        <f>Accounting!G30</f>
        <v>647.48</v>
      </c>
      <c r="D2" s="96">
        <f>Accounting!O8</f>
        <v>203.51</v>
      </c>
      <c r="E2" s="96">
        <f>Accounting!O30</f>
        <v>203.51</v>
      </c>
      <c r="F2" s="97"/>
      <c r="G2" s="319" t="s">
        <v>82</v>
      </c>
    </row>
    <row r="3" spans="1:7" ht="13.5" customHeight="1" thickTop="1" x14ac:dyDescent="0.25">
      <c r="A3" s="291" t="s">
        <v>41</v>
      </c>
      <c r="B3" s="96">
        <f>AG!G8</f>
        <v>752.25</v>
      </c>
      <c r="C3" s="96">
        <f>AG!G15</f>
        <v>752.25</v>
      </c>
      <c r="D3" s="96">
        <f>AG!O8</f>
        <v>1245</v>
      </c>
      <c r="E3" s="96">
        <f>AG!O15</f>
        <v>1065.82</v>
      </c>
      <c r="F3" s="97"/>
    </row>
    <row r="4" spans="1:7" ht="12.75" customHeight="1" x14ac:dyDescent="0.25">
      <c r="A4" s="291" t="s">
        <v>13</v>
      </c>
      <c r="B4" s="96">
        <f>Aikido!G8</f>
        <v>0</v>
      </c>
      <c r="C4" s="96">
        <f>Aikido!G22</f>
        <v>0</v>
      </c>
      <c r="D4" s="96">
        <f>Aikido!O8</f>
        <v>0</v>
      </c>
      <c r="E4" s="96">
        <f>Aikido!O22</f>
        <v>0</v>
      </c>
      <c r="F4" s="216"/>
      <c r="G4" s="318">
        <v>65000</v>
      </c>
    </row>
    <row r="5" spans="1:7" x14ac:dyDescent="0.2">
      <c r="A5" s="291" t="s">
        <v>32</v>
      </c>
      <c r="B5" s="96">
        <f>ASME!G8</f>
        <v>0</v>
      </c>
      <c r="C5" s="96">
        <f>ASME!G30</f>
        <v>0</v>
      </c>
      <c r="D5" s="96">
        <f>ASME!O8</f>
        <v>1487.47</v>
      </c>
      <c r="E5" s="96">
        <f>ASME!O30</f>
        <v>203.48</v>
      </c>
      <c r="F5" s="96"/>
      <c r="G5" s="96"/>
    </row>
    <row r="6" spans="1:7" x14ac:dyDescent="0.2">
      <c r="A6" s="291" t="s">
        <v>14</v>
      </c>
      <c r="B6" s="96">
        <f>'Berks Cares'!G8</f>
        <v>961.7</v>
      </c>
      <c r="C6" s="96">
        <f>'Berks Cares'!G33</f>
        <v>170.09000000000009</v>
      </c>
      <c r="D6" s="96">
        <f>'Berks Cares'!O8</f>
        <v>757.65</v>
      </c>
      <c r="E6" s="96">
        <f>'Berks Cares'!O33</f>
        <v>140.35000000000002</v>
      </c>
      <c r="F6" s="99"/>
      <c r="G6" s="96"/>
    </row>
    <row r="7" spans="1:7" x14ac:dyDescent="0.2">
      <c r="A7" s="291" t="s">
        <v>42</v>
      </c>
      <c r="B7" s="96">
        <f>'Bks Chemical Society'!G8</f>
        <v>977.82</v>
      </c>
      <c r="C7" s="96">
        <f>'Bks Chemical Society'!G26</f>
        <v>734.82</v>
      </c>
      <c r="D7" s="96">
        <f>'Bks Chemical Society'!O8</f>
        <v>2204.2600000000002</v>
      </c>
      <c r="E7" s="96">
        <f>'Bks Chemical Society'!O26</f>
        <v>2204.2600000000002</v>
      </c>
      <c r="F7" s="96"/>
      <c r="G7" s="96"/>
    </row>
    <row r="8" spans="1:7" x14ac:dyDescent="0.2">
      <c r="A8" s="291" t="s">
        <v>136</v>
      </c>
      <c r="B8" s="96">
        <f>'[1]Berks Democrats'!G8</f>
        <v>374</v>
      </c>
      <c r="C8" s="96">
        <f>'[1]Berks Democrats'!G26</f>
        <v>374</v>
      </c>
      <c r="D8" s="96">
        <v>0</v>
      </c>
      <c r="E8" s="96">
        <v>0</v>
      </c>
      <c r="F8" s="96"/>
      <c r="G8" s="96"/>
    </row>
    <row r="9" spans="1:7" x14ac:dyDescent="0.2">
      <c r="A9" s="291" t="s">
        <v>36</v>
      </c>
      <c r="B9" s="96">
        <f>'Bio-BioChem'!G8</f>
        <v>2962</v>
      </c>
      <c r="C9" s="96">
        <f>'Bio-BioChem'!G38</f>
        <v>1538.4299999999998</v>
      </c>
      <c r="D9" s="96">
        <f>'Bio-BioChem'!O8</f>
        <v>70</v>
      </c>
      <c r="E9" s="96">
        <f>'Bio-BioChem'!O38</f>
        <v>70</v>
      </c>
      <c r="F9" s="96"/>
      <c r="G9" s="96"/>
    </row>
    <row r="10" spans="1:7" x14ac:dyDescent="0.2">
      <c r="A10" s="291" t="s">
        <v>35</v>
      </c>
      <c r="B10" s="96">
        <f>BSU!G8</f>
        <v>3738.4</v>
      </c>
      <c r="C10" s="96">
        <f>BSU!G30</f>
        <v>1207.1300000000001</v>
      </c>
      <c r="D10" s="96">
        <f>BSU!O8</f>
        <v>2696.83</v>
      </c>
      <c r="E10" s="96">
        <f>BSU!O30</f>
        <v>361.52999999999992</v>
      </c>
      <c r="F10" s="96"/>
      <c r="G10" s="96"/>
    </row>
    <row r="11" spans="1:7" x14ac:dyDescent="0.2">
      <c r="A11" s="291" t="s">
        <v>33</v>
      </c>
      <c r="B11" s="96">
        <f>'B&amp;W Society'!G8</f>
        <v>3124.65</v>
      </c>
      <c r="C11" s="96">
        <f>'B&amp;W Society'!G42</f>
        <v>2108.21</v>
      </c>
      <c r="D11" s="96">
        <f>'B&amp;W Society'!O8</f>
        <v>2133.64</v>
      </c>
      <c r="E11" s="96">
        <f>'B&amp;W Society'!O42</f>
        <v>1603.6399999999999</v>
      </c>
      <c r="F11" s="96"/>
      <c r="G11" s="96"/>
    </row>
    <row r="12" spans="1:7" x14ac:dyDescent="0.2">
      <c r="A12" s="291" t="s">
        <v>34</v>
      </c>
      <c r="B12" s="96">
        <f>B.S.C.C!G8</f>
        <v>818.04</v>
      </c>
      <c r="C12" s="96">
        <f>B.S.C.C!G26</f>
        <v>818.04</v>
      </c>
      <c r="D12" s="96">
        <f>B.S.C.C!O8</f>
        <v>0</v>
      </c>
      <c r="E12" s="96">
        <f>B.S.C.C!O26</f>
        <v>0</v>
      </c>
      <c r="G12" s="96"/>
    </row>
    <row r="13" spans="1:7" x14ac:dyDescent="0.2">
      <c r="A13" s="291" t="s">
        <v>74</v>
      </c>
      <c r="B13" s="96">
        <f>CARP!G8</f>
        <v>1528.88</v>
      </c>
      <c r="C13" s="96">
        <f>CARP!G29</f>
        <v>678.88000000000011</v>
      </c>
      <c r="D13" s="96">
        <f>CARP!O8</f>
        <v>250</v>
      </c>
      <c r="E13" s="96">
        <f>CARP!O29</f>
        <v>250</v>
      </c>
      <c r="F13" s="96"/>
      <c r="G13" s="96"/>
    </row>
    <row r="14" spans="1:7" x14ac:dyDescent="0.2">
      <c r="A14" s="291" t="s">
        <v>15</v>
      </c>
      <c r="B14" s="96">
        <f>'Chamber Choir'!G8</f>
        <v>1200</v>
      </c>
      <c r="C14" s="96">
        <f>'Chamber Choir'!G32</f>
        <v>826.01</v>
      </c>
      <c r="D14" s="96">
        <f>'Chamber Choir'!O8</f>
        <v>826.01</v>
      </c>
      <c r="E14" s="96">
        <f>'Chamber Choir'!O32</f>
        <v>517.51</v>
      </c>
      <c r="F14" s="96"/>
      <c r="G14" s="96"/>
    </row>
    <row r="15" spans="1:7" x14ac:dyDescent="0.2">
      <c r="A15" s="291" t="s">
        <v>16</v>
      </c>
      <c r="B15" s="96">
        <f>CSF!G8</f>
        <v>2442.8000000000002</v>
      </c>
      <c r="C15" s="96">
        <f>CSF!G35</f>
        <v>422.83000000000015</v>
      </c>
      <c r="D15" s="96">
        <f>CSF!O8</f>
        <v>8521.14</v>
      </c>
      <c r="E15" s="96">
        <f>CSF!O35</f>
        <v>4340.2999999999993</v>
      </c>
      <c r="F15" s="96"/>
      <c r="G15" s="96"/>
    </row>
    <row r="16" spans="1:7" x14ac:dyDescent="0.2">
      <c r="A16" s="291" t="s">
        <v>83</v>
      </c>
      <c r="B16" s="96">
        <f>'Comm. Nation'!G8</f>
        <v>359.1</v>
      </c>
      <c r="C16" s="96">
        <f>'Comm. Nation'!G33</f>
        <v>359.1</v>
      </c>
      <c r="D16" s="96">
        <f>'Comm. Nation'!O8</f>
        <v>1311.85</v>
      </c>
      <c r="E16" s="96">
        <f>'Comm. Nation'!O33</f>
        <v>11.849999999999909</v>
      </c>
      <c r="F16" s="96"/>
      <c r="G16" s="96"/>
    </row>
    <row r="17" spans="1:7" x14ac:dyDescent="0.2">
      <c r="A17" s="291" t="s">
        <v>17</v>
      </c>
      <c r="B17" s="96">
        <f>Commuter!G8</f>
        <v>0</v>
      </c>
      <c r="C17" s="96">
        <f>Commuter!G25</f>
        <v>0</v>
      </c>
      <c r="D17" s="96">
        <f>Commuter!O8</f>
        <v>0</v>
      </c>
      <c r="E17" s="96">
        <f>Commuter!O25</f>
        <v>0</v>
      </c>
      <c r="F17" s="96"/>
      <c r="G17" s="96"/>
    </row>
    <row r="18" spans="1:7" x14ac:dyDescent="0.2">
      <c r="A18" s="291" t="s">
        <v>90</v>
      </c>
      <c r="B18" s="96">
        <f>'Criminal Justice'!G8</f>
        <v>1697.34</v>
      </c>
      <c r="C18" s="96">
        <f>'Criminal Justice'!G28</f>
        <v>182.33999999999992</v>
      </c>
      <c r="D18" s="96">
        <f>'Criminal Justice'!O8</f>
        <v>149.4</v>
      </c>
      <c r="E18" s="96">
        <f>'[1]Criminal Justice'!O28</f>
        <v>149.4</v>
      </c>
      <c r="F18" s="96"/>
      <c r="G18" s="96"/>
    </row>
    <row r="19" spans="1:7" x14ac:dyDescent="0.2">
      <c r="A19" s="291" t="s">
        <v>87</v>
      </c>
      <c r="B19" s="96">
        <f>DECA!G8</f>
        <v>3858.32</v>
      </c>
      <c r="C19" s="96">
        <f>DECA!G34</f>
        <v>1758.3200000000002</v>
      </c>
      <c r="D19" s="96">
        <f>DECA!O8</f>
        <v>3434.59</v>
      </c>
      <c r="E19" s="96">
        <f>DECA!O34</f>
        <v>3374.2150000000001</v>
      </c>
      <c r="F19" s="96"/>
      <c r="G19" s="96"/>
    </row>
    <row r="20" spans="1:7" x14ac:dyDescent="0.2">
      <c r="A20" s="291" t="s">
        <v>18</v>
      </c>
      <c r="B20" s="96">
        <f>Entrepreneur!G8</f>
        <v>1095</v>
      </c>
      <c r="C20" s="96">
        <f>Entrepreneur!G23</f>
        <v>1095</v>
      </c>
      <c r="D20" s="96">
        <f>Entrepreneur!O8</f>
        <v>795.45</v>
      </c>
      <c r="E20" s="96">
        <f>Entrepreneur!O23</f>
        <v>673.25000000000011</v>
      </c>
      <c r="F20" s="96"/>
      <c r="G20" s="96"/>
    </row>
    <row r="21" spans="1:7" x14ac:dyDescent="0.2">
      <c r="A21" s="291" t="s">
        <v>19</v>
      </c>
      <c r="B21" s="96">
        <f>HONORS!G8</f>
        <v>3149</v>
      </c>
      <c r="C21" s="96">
        <f>HONORS!G31</f>
        <v>841.04</v>
      </c>
      <c r="D21" s="96">
        <f>HONORS!O8</f>
        <v>847.86</v>
      </c>
      <c r="E21" s="96">
        <f>HONORS!O31</f>
        <v>847.86</v>
      </c>
      <c r="F21" s="96"/>
      <c r="G21" s="96"/>
    </row>
    <row r="22" spans="1:7" x14ac:dyDescent="0.2">
      <c r="A22" s="291" t="s">
        <v>20</v>
      </c>
      <c r="B22" s="96">
        <f>HRS!G8</f>
        <v>1133</v>
      </c>
      <c r="C22" s="96">
        <f>HRS!G28</f>
        <v>503.60000000000014</v>
      </c>
      <c r="D22" s="96">
        <f>HRS!O8</f>
        <v>3467.4</v>
      </c>
      <c r="E22" s="96">
        <f>HRS!O28</f>
        <v>1252.74</v>
      </c>
      <c r="F22" s="96"/>
      <c r="G22" s="96"/>
    </row>
    <row r="23" spans="1:7" x14ac:dyDescent="0.2">
      <c r="A23" s="291" t="s">
        <v>21</v>
      </c>
      <c r="B23" s="96">
        <f>INK!G8</f>
        <v>3092.14</v>
      </c>
      <c r="C23" s="96">
        <f>INK!G30</f>
        <v>1586.15</v>
      </c>
      <c r="D23" s="96">
        <f>INK!O8</f>
        <v>1771.9</v>
      </c>
      <c r="E23" s="96">
        <f>INK!O30</f>
        <v>432.05000000000024</v>
      </c>
      <c r="F23" s="96"/>
      <c r="G23" s="96"/>
    </row>
    <row r="24" spans="1:7" x14ac:dyDescent="0.2">
      <c r="A24" s="291" t="s">
        <v>22</v>
      </c>
      <c r="B24" s="96">
        <f>[1]Kines!G8</f>
        <v>596</v>
      </c>
      <c r="C24" s="96">
        <f>[1]Kines!G31</f>
        <v>596</v>
      </c>
      <c r="D24" s="96">
        <f>Kines!O8</f>
        <v>0</v>
      </c>
      <c r="E24" s="96">
        <f>Kines!O31</f>
        <v>0</v>
      </c>
      <c r="F24" s="96"/>
      <c r="G24" s="96"/>
    </row>
    <row r="25" spans="1:7" x14ac:dyDescent="0.2">
      <c r="A25" s="291" t="s">
        <v>23</v>
      </c>
      <c r="B25" s="96">
        <f>LUC!G8</f>
        <v>643.88</v>
      </c>
      <c r="C25" s="96">
        <f>LUC!G31</f>
        <v>532.7700000000001</v>
      </c>
      <c r="D25" s="96">
        <f>LUC!O8</f>
        <v>1800.33</v>
      </c>
      <c r="E25" s="96">
        <f>LUC!O31</f>
        <v>62.03999999999985</v>
      </c>
      <c r="F25" s="96"/>
      <c r="G25" s="96"/>
    </row>
    <row r="26" spans="1:7" x14ac:dyDescent="0.2">
      <c r="A26" s="291" t="s">
        <v>24</v>
      </c>
      <c r="B26" s="96">
        <f>MSA!G8</f>
        <v>3200</v>
      </c>
      <c r="C26" s="96">
        <f>MSA!G37</f>
        <v>2417.1800000000003</v>
      </c>
      <c r="D26" s="96">
        <f>MSA!O8</f>
        <v>2854.28</v>
      </c>
      <c r="E26" s="96">
        <f>MSA!O37</f>
        <v>314.95000000000005</v>
      </c>
      <c r="F26" s="96"/>
      <c r="G26" s="96"/>
    </row>
    <row r="27" spans="1:7" x14ac:dyDescent="0.2">
      <c r="A27" s="291" t="s">
        <v>25</v>
      </c>
      <c r="B27" s="96">
        <f>Outdoors!G8</f>
        <v>4813.5</v>
      </c>
      <c r="C27" s="96">
        <f>Outdoors!G30</f>
        <v>2962.35</v>
      </c>
      <c r="D27" s="96">
        <f>Outdoors!O8</f>
        <v>0</v>
      </c>
      <c r="E27" s="96">
        <f>Outdoors!O30</f>
        <v>0</v>
      </c>
      <c r="G27" s="96"/>
    </row>
    <row r="28" spans="1:7" x14ac:dyDescent="0.2">
      <c r="A28" s="335" t="s">
        <v>189</v>
      </c>
      <c r="B28" s="96"/>
      <c r="C28" s="96"/>
      <c r="D28" s="96">
        <v>270.58999999999997</v>
      </c>
      <c r="E28" s="96">
        <f>[1]PSEA!O30</f>
        <v>95.279999999999973</v>
      </c>
      <c r="G28" s="96"/>
    </row>
    <row r="29" spans="1:7" x14ac:dyDescent="0.2">
      <c r="A29" s="291" t="s">
        <v>37</v>
      </c>
      <c r="B29" s="96">
        <f>'Pre-Med'!G8</f>
        <v>1432.24</v>
      </c>
      <c r="C29" s="96">
        <f>'Pre-Med'!G28</f>
        <v>765.97</v>
      </c>
      <c r="D29" s="96">
        <f>'Pre-Med'!O8</f>
        <v>1221.95</v>
      </c>
      <c r="E29" s="96">
        <f>'Pre-Med'!O28</f>
        <v>194.95000000000005</v>
      </c>
      <c r="F29" s="96"/>
      <c r="G29" s="96"/>
    </row>
    <row r="30" spans="1:7" x14ac:dyDescent="0.2">
      <c r="A30" s="291" t="s">
        <v>43</v>
      </c>
      <c r="B30" s="96">
        <f>Psych!G8</f>
        <v>0</v>
      </c>
      <c r="C30" s="96">
        <f>Psych!G28</f>
        <v>0</v>
      </c>
      <c r="D30" s="96">
        <f>Psych!O8</f>
        <v>0</v>
      </c>
      <c r="E30" s="96">
        <f>Psych!O28</f>
        <v>0</v>
      </c>
      <c r="F30" s="96"/>
      <c r="G30" s="96"/>
    </row>
    <row r="31" spans="1:7" x14ac:dyDescent="0.2">
      <c r="A31" s="291" t="s">
        <v>38</v>
      </c>
      <c r="B31" s="96">
        <f>PRSSA!G8</f>
        <v>3551</v>
      </c>
      <c r="C31" s="96">
        <f>PRSSA!G27</f>
        <v>5.6843418860808015E-14</v>
      </c>
      <c r="D31" s="96">
        <f>PRSSA!O8</f>
        <v>180</v>
      </c>
      <c r="E31" s="96">
        <f>PRSSA!O27</f>
        <v>-26.375</v>
      </c>
      <c r="F31" s="96"/>
      <c r="G31" s="96"/>
    </row>
    <row r="32" spans="1:7" x14ac:dyDescent="0.2">
      <c r="A32" s="291" t="s">
        <v>44</v>
      </c>
      <c r="B32" s="96">
        <f>'Rainbow Alliance'!G8</f>
        <v>0</v>
      </c>
      <c r="C32" s="96">
        <f>'Rainbow Alliance'!G24</f>
        <v>0</v>
      </c>
      <c r="D32" s="96">
        <f>'Rainbow Alliance'!O8</f>
        <v>0</v>
      </c>
      <c r="E32" s="96">
        <f>'Rainbow Alliance'!O24</f>
        <v>0</v>
      </c>
      <c r="F32" s="96"/>
      <c r="G32" s="96"/>
    </row>
    <row r="33" spans="1:11" x14ac:dyDescent="0.2">
      <c r="A33" s="291" t="s">
        <v>26</v>
      </c>
      <c r="B33" s="96">
        <f>SKI!G8</f>
        <v>3100</v>
      </c>
      <c r="C33" s="96">
        <f>SKI!G33</f>
        <v>0</v>
      </c>
      <c r="D33" s="96">
        <f>SKI!O8</f>
        <v>1066</v>
      </c>
      <c r="E33" s="96">
        <f>SKI!O33</f>
        <v>806.52</v>
      </c>
      <c r="F33" s="96"/>
      <c r="G33" s="96"/>
    </row>
    <row r="34" spans="1:11" x14ac:dyDescent="0.2">
      <c r="A34" s="291" t="s">
        <v>39</v>
      </c>
      <c r="B34" s="96">
        <f>'SAE Aero'!G8</f>
        <v>0</v>
      </c>
      <c r="C34" s="96">
        <f>'SAE Aero'!G29</f>
        <v>0</v>
      </c>
      <c r="D34" s="96">
        <f>'SAE Aero'!O8</f>
        <v>0</v>
      </c>
      <c r="E34" s="96">
        <f>'SAE Aero'!O29</f>
        <v>0</v>
      </c>
      <c r="F34" s="96"/>
      <c r="G34" s="96"/>
    </row>
    <row r="35" spans="1:11" x14ac:dyDescent="0.2">
      <c r="A35" s="291" t="s">
        <v>40</v>
      </c>
      <c r="B35" s="96">
        <f>'SAE Baja'!G8</f>
        <v>1375</v>
      </c>
      <c r="C35" s="96">
        <f>'SAE Baja'!G30</f>
        <v>0</v>
      </c>
      <c r="D35" s="96">
        <f>'SAE Baja'!O8</f>
        <v>2488.0700000000002</v>
      </c>
      <c r="E35" s="96">
        <f>'SAE Baja'!O30</f>
        <v>2488.0700000000002</v>
      </c>
      <c r="F35" s="96"/>
      <c r="G35" s="96"/>
    </row>
    <row r="36" spans="1:11" x14ac:dyDescent="0.2">
      <c r="A36" s="291" t="s">
        <v>29</v>
      </c>
      <c r="B36" s="96">
        <f>SWE!G8</f>
        <v>1287.03</v>
      </c>
      <c r="C36" s="96">
        <f>SWE!G29</f>
        <v>506.28</v>
      </c>
      <c r="D36" s="96">
        <f>SWE!O8</f>
        <v>1605.45</v>
      </c>
      <c r="E36" s="96">
        <f>SWE!O29</f>
        <v>-841.98</v>
      </c>
      <c r="F36" s="96"/>
      <c r="G36" s="96"/>
    </row>
    <row r="37" spans="1:11" x14ac:dyDescent="0.2">
      <c r="A37" s="335" t="s">
        <v>158</v>
      </c>
      <c r="B37" s="96"/>
      <c r="C37" s="96"/>
      <c r="D37" s="96">
        <f>'[1]STAND FOR STATE'!O8</f>
        <v>895</v>
      </c>
      <c r="E37" s="96">
        <f>'[1]STAND FOR STATE'!O30</f>
        <v>697.55</v>
      </c>
      <c r="F37" s="96"/>
      <c r="G37" s="96"/>
    </row>
    <row r="38" spans="1:11" x14ac:dyDescent="0.2">
      <c r="A38" s="291" t="s">
        <v>27</v>
      </c>
      <c r="B38" s="96">
        <f>'STEP TEAM'!G8</f>
        <v>499.8</v>
      </c>
      <c r="C38" s="96">
        <f>'STEP TEAM'!G29</f>
        <v>499.8</v>
      </c>
      <c r="D38" s="96">
        <f>'STEP TEAM'!O8</f>
        <v>0</v>
      </c>
      <c r="E38" s="96">
        <f>'STEP TEAM'!O29</f>
        <v>0</v>
      </c>
      <c r="F38" s="96"/>
      <c r="G38" s="96"/>
    </row>
    <row r="39" spans="1:11" x14ac:dyDescent="0.2">
      <c r="A39" s="291" t="s">
        <v>28</v>
      </c>
      <c r="B39" s="96">
        <f>SVC!G8</f>
        <v>0</v>
      </c>
      <c r="C39" s="96">
        <f>SVC!G30</f>
        <v>0</v>
      </c>
      <c r="D39" s="96">
        <f>SVC!O8</f>
        <v>0</v>
      </c>
      <c r="E39" s="96">
        <f>SVC!O30</f>
        <v>0</v>
      </c>
      <c r="F39" s="96"/>
      <c r="G39" s="96"/>
      <c r="K39" s="96"/>
    </row>
    <row r="40" spans="1:11" x14ac:dyDescent="0.2">
      <c r="A40" s="291" t="s">
        <v>75</v>
      </c>
      <c r="B40" s="96">
        <f>SOTA!G8</f>
        <v>0</v>
      </c>
      <c r="C40" s="96">
        <f>SOTA!G33</f>
        <v>0</v>
      </c>
      <c r="D40" s="96">
        <f>SOTA!O8</f>
        <v>0</v>
      </c>
      <c r="E40" s="96">
        <f>SOTA!O33</f>
        <v>0</v>
      </c>
      <c r="F40" s="96"/>
      <c r="G40" s="96"/>
      <c r="K40" s="96"/>
    </row>
    <row r="41" spans="1:11" x14ac:dyDescent="0.2">
      <c r="A41" s="335" t="s">
        <v>183</v>
      </c>
      <c r="B41" s="96"/>
      <c r="C41" s="96"/>
      <c r="D41" s="96">
        <f>[1]Sustainability!O8</f>
        <v>1348.88</v>
      </c>
      <c r="E41" s="96">
        <f>[1]Sustainability!O26</f>
        <v>1306.8800000000001</v>
      </c>
      <c r="F41" s="96"/>
      <c r="G41" s="96"/>
      <c r="K41" s="96"/>
    </row>
    <row r="42" spans="1:11" x14ac:dyDescent="0.2">
      <c r="A42" s="291" t="s">
        <v>76</v>
      </c>
      <c r="B42" s="96">
        <f>'THON SGA'!G8</f>
        <v>0</v>
      </c>
      <c r="C42" s="96">
        <f>'THON SGA'!G44</f>
        <v>0</v>
      </c>
      <c r="D42" s="96">
        <f>'THON SGA'!O8</f>
        <v>0</v>
      </c>
      <c r="E42" s="96">
        <f>'THON SGA'!O44</f>
        <v>-210</v>
      </c>
      <c r="F42" s="96"/>
      <c r="G42" s="96"/>
    </row>
    <row r="43" spans="1:11" x14ac:dyDescent="0.2">
      <c r="A43" s="291" t="s">
        <v>77</v>
      </c>
      <c r="B43" s="96">
        <f>'Undistributed Fund'!G8</f>
        <v>0</v>
      </c>
      <c r="C43" s="96">
        <f>'Undistributed Fund'!G31</f>
        <v>0</v>
      </c>
      <c r="D43" s="96">
        <f>'Undistributed Fund'!O8</f>
        <v>0</v>
      </c>
      <c r="E43" s="96">
        <f>'Undistributed Fund'!O31</f>
        <v>0</v>
      </c>
      <c r="F43" s="96"/>
      <c r="G43" s="96"/>
    </row>
    <row r="44" spans="1:11" x14ac:dyDescent="0.2">
      <c r="A44" s="291" t="s">
        <v>118</v>
      </c>
      <c r="B44" s="96">
        <f>[1]VIP!G9</f>
        <v>975</v>
      </c>
      <c r="C44" s="96">
        <f>[1]VIP!G30</f>
        <v>943.2</v>
      </c>
      <c r="D44" s="96"/>
      <c r="E44" s="96"/>
      <c r="F44" s="96"/>
      <c r="G44" s="96"/>
    </row>
    <row r="45" spans="1:11" x14ac:dyDescent="0.2">
      <c r="A45" s="291" t="s">
        <v>81</v>
      </c>
      <c r="B45" s="96">
        <f>WAC!G8</f>
        <v>1088.2</v>
      </c>
      <c r="C45" s="96">
        <f>WAC!G29</f>
        <v>663.58</v>
      </c>
      <c r="D45" s="96">
        <f>WAC!O8</f>
        <v>1409.4</v>
      </c>
      <c r="E45" s="96">
        <f>WAC!O29</f>
        <v>954.97</v>
      </c>
      <c r="F45" s="96"/>
      <c r="G45" s="96"/>
    </row>
    <row r="46" spans="1:11" x14ac:dyDescent="0.2">
      <c r="A46" s="291" t="s">
        <v>30</v>
      </c>
      <c r="B46" s="96">
        <f>'Zumba Lions'!G8</f>
        <v>0</v>
      </c>
      <c r="C46" s="96">
        <f>'Zumba Lions'!G26</f>
        <v>0</v>
      </c>
      <c r="D46" s="96">
        <f>'Zumba Lions'!O8</f>
        <v>0</v>
      </c>
      <c r="E46" s="96">
        <f>'Zumba Lions'!O26</f>
        <v>0</v>
      </c>
      <c r="F46" s="96"/>
      <c r="G46" s="96"/>
    </row>
    <row r="47" spans="1:11" x14ac:dyDescent="0.2">
      <c r="B47" s="96"/>
      <c r="C47" s="96"/>
      <c r="D47" s="96"/>
      <c r="F47" s="96"/>
      <c r="G47" s="96"/>
    </row>
    <row r="48" spans="1:11" ht="13.5" thickBot="1" x14ac:dyDescent="0.25">
      <c r="A48" s="316" t="s">
        <v>10</v>
      </c>
      <c r="B48" s="336">
        <f>SUM(B2:B46)</f>
        <v>56613.59</v>
      </c>
      <c r="C48" s="336">
        <f t="shared" ref="C48:E48" si="0">SUM(C2:C46)</f>
        <v>26490.850000000002</v>
      </c>
      <c r="D48" s="336">
        <f t="shared" si="0"/>
        <v>47313.909999999996</v>
      </c>
      <c r="E48" s="336">
        <f t="shared" si="0"/>
        <v>23544.620000000003</v>
      </c>
      <c r="H48" s="116"/>
    </row>
    <row r="49" spans="1:5" ht="14.25" thickTop="1" thickBot="1" x14ac:dyDescent="0.25">
      <c r="A49" s="316" t="s">
        <v>95</v>
      </c>
      <c r="B49" s="317">
        <f>B48+D48</f>
        <v>103927.5</v>
      </c>
      <c r="C49" s="317">
        <f>C48+E48</f>
        <v>50035.47</v>
      </c>
      <c r="D49" s="317">
        <f>B49-C49</f>
        <v>53892.03</v>
      </c>
      <c r="E49" s="317">
        <f>G4-D49</f>
        <v>11107.970000000001</v>
      </c>
    </row>
    <row r="50" spans="1:5" ht="13.5" thickTop="1" x14ac:dyDescent="0.2"/>
  </sheetData>
  <sortState ref="A3:A54">
    <sortCondition ref="A2"/>
  </sortState>
  <hyperlinks>
    <hyperlink ref="A2" location="Accounting!A1" display="Accounting"/>
    <hyperlink ref="A3" location="AG!A1" display="Agricultural &amp; Environmental"/>
    <hyperlink ref="A4" location="Aikido!A1" display="Aikido"/>
    <hyperlink ref="A5" location="ASME!A1" display="American Society of Mechanical Engineers"/>
    <hyperlink ref="A6" location="'Berks Cares'!A1" display="Berks Cares"/>
    <hyperlink ref="A7" location="'Bks Chemical Society'!A1" display="Berks Chemical Society"/>
    <hyperlink ref="A9" location="'Bio-BioChem'!A1" display="Biology-BioChemistry"/>
    <hyperlink ref="A10" location="BSU!A1" display="Black Student Union"/>
    <hyperlink ref="A11" location="'B&amp;W Society'!A1" display="Blue &amp; White Society"/>
    <hyperlink ref="A12" location="B.S.C.C!A1" display="Brotherhood and Sisterhood of Scholarship, Cultural Awareness and Community Service"/>
    <hyperlink ref="A13" location="CARP!A1" display="Collegiate Association for the Research of Principles"/>
    <hyperlink ref="A14" location="'Chamber Choir'!A1" display="Chamber Choir"/>
    <hyperlink ref="A15" location="CSF!A1" display="Christian Student Fellowship"/>
    <hyperlink ref="A16" location="'Comm. Nation'!A1" display="Communication Nation"/>
    <hyperlink ref="A17" location="Commuter!A1" display="Commuter"/>
    <hyperlink ref="A20" location="Entrepreneur!A1" display="Entrepreneurship"/>
    <hyperlink ref="A21" location="HONORS!A1" display="Honors"/>
    <hyperlink ref="A22" location="HRS!A1" display="Hotel &amp; Restaurant Society"/>
    <hyperlink ref="A23" location="INK!A1" display="InterNational Klub"/>
    <hyperlink ref="A24" location="Kines!A1" display="Kinesiology"/>
    <hyperlink ref="A25" location="LUC!A1" display="Latino Unity Club"/>
    <hyperlink ref="A26" location="MSA!A1" display="Muslim Student Association"/>
    <hyperlink ref="A27" location="Outdoors!A1" display="Outdoors"/>
    <hyperlink ref="A29" location="'Pre-Med'!A1" display="Pre-Medical"/>
    <hyperlink ref="A30" location="Psych!A1" display="Psychology"/>
    <hyperlink ref="A31" location="PRSSA!A1" display="Public Relations Student Society of America"/>
    <hyperlink ref="A32" location="'Rainbow Alliance'!A1" display="Rainbow Alliance"/>
    <hyperlink ref="A33" location="SKI!A1" display="Ski &amp; Snowboard"/>
    <hyperlink ref="A34" location="'SAE Aero'!A1" display="Society of Automotive Engineers: Aero"/>
    <hyperlink ref="A35" location="'SAE Baja'!A1" display="Society of Automotive Engineers: Baja"/>
    <hyperlink ref="A36" location="SWE!A1" display="Society of Women Engineers"/>
    <hyperlink ref="A38" location="'STEP TEAM'!A1" display="Step Team"/>
    <hyperlink ref="A39" location="SVC!A1" display="Student Veteran Coalition"/>
    <hyperlink ref="A40" location="SOTA!A1" display="Student Occupational Therapy Association"/>
    <hyperlink ref="A43" location="'Undistributed Fund'!A1" display="Undistributed Funds"/>
    <hyperlink ref="A45" location="WAC!A1" display="World Affairs Council Club"/>
    <hyperlink ref="A46" location="'Zumba Lions'!A1" display="Zumba Lions"/>
    <hyperlink ref="A19" location="DECA!A1" display="DECA"/>
    <hyperlink ref="A42" location="'THON SGA'!A1" display="Penn State IFC/Panhellenic Dance Marathon-Fundraised"/>
    <hyperlink ref="A18" location="'Criminal Justice'!Print_Area" display="Criminal Justice"/>
    <hyperlink ref="A8" location="'Bio-BioChem'!A1" display="Biology-BioChemistry"/>
    <hyperlink ref="A28" location="PSEA!A1" display="PSEA"/>
    <hyperlink ref="A37" location="'STAND FOR STATE'!A1" display="Stand for State"/>
    <hyperlink ref="A41" location="Sustainability!A1" display="Sustainability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E1" zoomScaleNormal="100" workbookViewId="0">
      <selection activeCell="H1" sqref="H1"/>
    </sheetView>
  </sheetViews>
  <sheetFormatPr defaultRowHeight="12.75" x14ac:dyDescent="0.2"/>
  <cols>
    <col min="1" max="1" width="11.5703125" style="256" bestFit="1" customWidth="1"/>
    <col min="2" max="2" width="11.5703125" style="256" customWidth="1"/>
    <col min="3" max="3" width="25.7109375" style="256" customWidth="1"/>
    <col min="4" max="4" width="11.85546875" style="256" customWidth="1"/>
    <col min="5" max="5" width="5.42578125" style="256" bestFit="1" customWidth="1"/>
    <col min="6" max="6" width="12" style="256" bestFit="1" customWidth="1"/>
    <col min="7" max="7" width="11.5703125" style="256" bestFit="1" customWidth="1"/>
    <col min="8" max="8" width="9.140625" style="256"/>
    <col min="9" max="9" width="11.5703125" style="256" bestFit="1" customWidth="1"/>
    <col min="10" max="10" width="11.5703125" style="256" customWidth="1"/>
    <col min="11" max="11" width="25.7109375" style="256" customWidth="1"/>
    <col min="12" max="12" width="11.85546875" style="256" customWidth="1"/>
    <col min="13" max="13" width="5.42578125" style="256" bestFit="1" customWidth="1"/>
    <col min="14" max="14" width="12" style="256" bestFit="1" customWidth="1"/>
    <col min="15" max="15" width="11.5703125" style="256" bestFit="1" customWidth="1"/>
    <col min="16" max="16384" width="9.140625" style="256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164</v>
      </c>
      <c r="B4" s="360"/>
      <c r="C4" s="360"/>
      <c r="D4" s="360"/>
      <c r="E4" s="360"/>
      <c r="F4" s="360"/>
      <c r="G4" s="361"/>
      <c r="I4" s="359" t="s">
        <v>164</v>
      </c>
      <c r="J4" s="360"/>
      <c r="K4" s="360"/>
      <c r="L4" s="360"/>
      <c r="M4" s="360"/>
      <c r="N4" s="360"/>
      <c r="O4" s="361"/>
    </row>
    <row r="5" spans="1:15" ht="18" customHeight="1" x14ac:dyDescent="0.2">
      <c r="A5" s="362" t="s">
        <v>78</v>
      </c>
      <c r="B5" s="371"/>
      <c r="C5" s="371"/>
      <c r="D5" s="371"/>
      <c r="E5" s="371"/>
      <c r="F5" s="371"/>
      <c r="G5" s="372"/>
      <c r="H5" s="151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H6" s="152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53" t="s">
        <v>1</v>
      </c>
      <c r="B7" s="223" t="s">
        <v>12</v>
      </c>
      <c r="C7" s="154" t="s">
        <v>0</v>
      </c>
      <c r="D7" s="155" t="s">
        <v>2</v>
      </c>
      <c r="E7" s="261" t="s">
        <v>8</v>
      </c>
      <c r="F7" s="155" t="s">
        <v>5</v>
      </c>
      <c r="G7" s="156" t="s">
        <v>6</v>
      </c>
      <c r="I7" s="153" t="s">
        <v>1</v>
      </c>
      <c r="J7" s="223" t="s">
        <v>12</v>
      </c>
      <c r="K7" s="154" t="s">
        <v>0</v>
      </c>
      <c r="L7" s="155" t="s">
        <v>2</v>
      </c>
      <c r="M7" s="261" t="s">
        <v>8</v>
      </c>
      <c r="N7" s="155" t="s">
        <v>5</v>
      </c>
      <c r="O7" s="156" t="s">
        <v>6</v>
      </c>
    </row>
    <row r="8" spans="1:15" x14ac:dyDescent="0.2">
      <c r="A8" s="257"/>
      <c r="B8" s="247"/>
      <c r="C8" s="247"/>
      <c r="D8" s="258"/>
      <c r="E8" s="258"/>
      <c r="F8" s="258"/>
      <c r="G8" s="259">
        <f>D8</f>
        <v>0</v>
      </c>
      <c r="I8" s="257"/>
      <c r="J8" s="247"/>
      <c r="K8" s="247" t="s">
        <v>84</v>
      </c>
      <c r="L8" s="258">
        <v>1339.5</v>
      </c>
      <c r="M8" s="258"/>
      <c r="N8" s="258"/>
      <c r="O8" s="259">
        <f>L8</f>
        <v>1339.5</v>
      </c>
    </row>
    <row r="9" spans="1:15" x14ac:dyDescent="0.2">
      <c r="A9" s="157"/>
      <c r="B9" s="241"/>
      <c r="C9" s="280"/>
      <c r="D9" s="158"/>
      <c r="E9" s="158"/>
      <c r="F9" s="159"/>
      <c r="G9" s="160">
        <f t="shared" ref="G9:G24" si="0">SUM(G8+D9-E9-F9)</f>
        <v>0</v>
      </c>
      <c r="I9" s="123"/>
      <c r="J9" s="193"/>
      <c r="K9" s="281"/>
      <c r="L9" s="161"/>
      <c r="M9" s="161"/>
      <c r="N9" s="162"/>
      <c r="O9" s="160">
        <f t="shared" ref="O9:O24" si="1">SUM(O8+L9-M9-N9)</f>
        <v>1339.5</v>
      </c>
    </row>
    <row r="10" spans="1:15" x14ac:dyDescent="0.2">
      <c r="A10" s="157"/>
      <c r="B10" s="241"/>
      <c r="C10" s="280"/>
      <c r="D10" s="158"/>
      <c r="E10" s="158"/>
      <c r="F10" s="159"/>
      <c r="G10" s="160">
        <f t="shared" si="0"/>
        <v>0</v>
      </c>
      <c r="I10" s="157"/>
      <c r="J10" s="241"/>
      <c r="K10" s="280"/>
      <c r="L10" s="158"/>
      <c r="M10" s="158"/>
      <c r="N10" s="159"/>
      <c r="O10" s="160">
        <f t="shared" si="1"/>
        <v>1339.5</v>
      </c>
    </row>
    <row r="11" spans="1:15" x14ac:dyDescent="0.2">
      <c r="A11" s="157"/>
      <c r="B11" s="241"/>
      <c r="C11" s="280"/>
      <c r="D11" s="158"/>
      <c r="E11" s="158"/>
      <c r="F11" s="159"/>
      <c r="G11" s="160">
        <f t="shared" si="0"/>
        <v>0</v>
      </c>
      <c r="I11" s="157"/>
      <c r="J11" s="241"/>
      <c r="K11" s="280"/>
      <c r="L11" s="158"/>
      <c r="M11" s="158"/>
      <c r="N11" s="159"/>
      <c r="O11" s="160">
        <f t="shared" si="1"/>
        <v>1339.5</v>
      </c>
    </row>
    <row r="12" spans="1:15" x14ac:dyDescent="0.2">
      <c r="A12" s="123"/>
      <c r="B12" s="193"/>
      <c r="C12" s="281"/>
      <c r="D12" s="161"/>
      <c r="E12" s="161"/>
      <c r="F12" s="162"/>
      <c r="G12" s="160">
        <f t="shared" si="0"/>
        <v>0</v>
      </c>
      <c r="H12" s="177"/>
      <c r="I12" s="123"/>
      <c r="J12" s="193"/>
      <c r="K12" s="281"/>
      <c r="L12" s="161"/>
      <c r="M12" s="161"/>
      <c r="N12" s="162"/>
      <c r="O12" s="160">
        <f t="shared" si="1"/>
        <v>1339.5</v>
      </c>
    </row>
    <row r="13" spans="1:15" x14ac:dyDescent="0.2">
      <c r="A13" s="123"/>
      <c r="B13" s="193"/>
      <c r="C13" s="281"/>
      <c r="D13" s="161"/>
      <c r="E13" s="161"/>
      <c r="F13" s="162"/>
      <c r="G13" s="160">
        <f t="shared" si="0"/>
        <v>0</v>
      </c>
      <c r="H13" s="177"/>
      <c r="I13" s="123"/>
      <c r="J13" s="193"/>
      <c r="K13" s="281"/>
      <c r="L13" s="161"/>
      <c r="M13" s="161"/>
      <c r="N13" s="162"/>
      <c r="O13" s="160">
        <f t="shared" si="1"/>
        <v>1339.5</v>
      </c>
    </row>
    <row r="14" spans="1:15" x14ac:dyDescent="0.2">
      <c r="A14" s="123"/>
      <c r="B14" s="124"/>
      <c r="C14" s="282"/>
      <c r="D14" s="161"/>
      <c r="E14" s="161"/>
      <c r="F14" s="162"/>
      <c r="G14" s="160">
        <f t="shared" si="0"/>
        <v>0</v>
      </c>
      <c r="H14" s="177"/>
      <c r="I14" s="123"/>
      <c r="J14" s="124"/>
      <c r="K14" s="282"/>
      <c r="L14" s="161"/>
      <c r="M14" s="161"/>
      <c r="N14" s="162"/>
      <c r="O14" s="160">
        <f t="shared" si="1"/>
        <v>1339.5</v>
      </c>
    </row>
    <row r="15" spans="1:15" ht="12" customHeight="1" x14ac:dyDescent="0.2">
      <c r="A15" s="123"/>
      <c r="B15" s="126"/>
      <c r="C15" s="281"/>
      <c r="D15" s="161"/>
      <c r="E15" s="161"/>
      <c r="F15" s="162"/>
      <c r="G15" s="160">
        <f t="shared" si="0"/>
        <v>0</v>
      </c>
      <c r="I15" s="123"/>
      <c r="J15" s="126"/>
      <c r="K15" s="281"/>
      <c r="L15" s="161"/>
      <c r="M15" s="161"/>
      <c r="N15" s="162"/>
      <c r="O15" s="160">
        <f t="shared" si="1"/>
        <v>1339.5</v>
      </c>
    </row>
    <row r="16" spans="1:15" ht="12" customHeight="1" x14ac:dyDescent="0.2">
      <c r="A16" s="123"/>
      <c r="B16" s="193"/>
      <c r="C16" s="281"/>
      <c r="D16" s="161"/>
      <c r="E16" s="161"/>
      <c r="F16" s="162"/>
      <c r="G16" s="160">
        <f t="shared" si="0"/>
        <v>0</v>
      </c>
      <c r="I16" s="123"/>
      <c r="J16" s="193"/>
      <c r="K16" s="281"/>
      <c r="L16" s="161"/>
      <c r="M16" s="161"/>
      <c r="N16" s="162"/>
      <c r="O16" s="160">
        <f t="shared" si="1"/>
        <v>1339.5</v>
      </c>
    </row>
    <row r="17" spans="1:15" x14ac:dyDescent="0.2">
      <c r="A17" s="127"/>
      <c r="B17" s="124"/>
      <c r="C17" s="124"/>
      <c r="D17" s="161"/>
      <c r="E17" s="161"/>
      <c r="F17" s="161"/>
      <c r="G17" s="160">
        <f t="shared" si="0"/>
        <v>0</v>
      </c>
      <c r="I17" s="127"/>
      <c r="J17" s="124"/>
      <c r="K17" s="124"/>
      <c r="L17" s="161"/>
      <c r="M17" s="161"/>
      <c r="N17" s="161"/>
      <c r="O17" s="160">
        <f t="shared" si="1"/>
        <v>1339.5</v>
      </c>
    </row>
    <row r="18" spans="1:15" x14ac:dyDescent="0.2">
      <c r="A18" s="127"/>
      <c r="B18" s="124"/>
      <c r="C18" s="124"/>
      <c r="D18" s="161"/>
      <c r="E18" s="161"/>
      <c r="F18" s="161"/>
      <c r="G18" s="160">
        <f t="shared" si="0"/>
        <v>0</v>
      </c>
      <c r="I18" s="127"/>
      <c r="J18" s="124"/>
      <c r="K18" s="124"/>
      <c r="L18" s="161"/>
      <c r="M18" s="161"/>
      <c r="N18" s="161"/>
      <c r="O18" s="160">
        <f t="shared" si="1"/>
        <v>1339.5</v>
      </c>
    </row>
    <row r="19" spans="1:15" x14ac:dyDescent="0.2">
      <c r="A19" s="127"/>
      <c r="B19" s="124"/>
      <c r="C19" s="124"/>
      <c r="D19" s="161"/>
      <c r="E19" s="161"/>
      <c r="F19" s="161"/>
      <c r="G19" s="160">
        <f t="shared" si="0"/>
        <v>0</v>
      </c>
      <c r="I19" s="127"/>
      <c r="J19" s="124"/>
      <c r="K19" s="124"/>
      <c r="L19" s="161"/>
      <c r="M19" s="161"/>
      <c r="N19" s="161"/>
      <c r="O19" s="160">
        <f t="shared" si="1"/>
        <v>1339.5</v>
      </c>
    </row>
    <row r="20" spans="1:15" x14ac:dyDescent="0.2">
      <c r="A20" s="127"/>
      <c r="B20" s="124"/>
      <c r="C20" s="124"/>
      <c r="D20" s="161"/>
      <c r="E20" s="161"/>
      <c r="F20" s="161"/>
      <c r="G20" s="160">
        <f t="shared" si="0"/>
        <v>0</v>
      </c>
      <c r="I20" s="127"/>
      <c r="J20" s="124"/>
      <c r="K20" s="124"/>
      <c r="L20" s="161"/>
      <c r="M20" s="161"/>
      <c r="N20" s="161"/>
      <c r="O20" s="160">
        <f t="shared" si="1"/>
        <v>1339.5</v>
      </c>
    </row>
    <row r="21" spans="1:15" x14ac:dyDescent="0.2">
      <c r="A21" s="127"/>
      <c r="B21" s="124"/>
      <c r="C21" s="124"/>
      <c r="D21" s="161"/>
      <c r="E21" s="161"/>
      <c r="F21" s="161"/>
      <c r="G21" s="160">
        <f t="shared" si="0"/>
        <v>0</v>
      </c>
      <c r="I21" s="127"/>
      <c r="J21" s="124"/>
      <c r="K21" s="124"/>
      <c r="L21" s="161"/>
      <c r="M21" s="161"/>
      <c r="N21" s="161"/>
      <c r="O21" s="160">
        <f t="shared" si="1"/>
        <v>1339.5</v>
      </c>
    </row>
    <row r="22" spans="1:15" x14ac:dyDescent="0.2">
      <c r="A22" s="127"/>
      <c r="B22" s="124"/>
      <c r="C22" s="124"/>
      <c r="D22" s="161"/>
      <c r="E22" s="161"/>
      <c r="F22" s="161"/>
      <c r="G22" s="160">
        <f t="shared" si="0"/>
        <v>0</v>
      </c>
      <c r="I22" s="127"/>
      <c r="J22" s="124"/>
      <c r="K22" s="124"/>
      <c r="L22" s="161"/>
      <c r="M22" s="161"/>
      <c r="N22" s="161"/>
      <c r="O22" s="160">
        <f t="shared" si="1"/>
        <v>1339.5</v>
      </c>
    </row>
    <row r="23" spans="1:15" x14ac:dyDescent="0.2">
      <c r="A23" s="127"/>
      <c r="B23" s="124"/>
      <c r="C23" s="124"/>
      <c r="D23" s="161"/>
      <c r="E23" s="161"/>
      <c r="F23" s="161"/>
      <c r="G23" s="160">
        <f t="shared" si="0"/>
        <v>0</v>
      </c>
      <c r="I23" s="127"/>
      <c r="J23" s="124"/>
      <c r="K23" s="124"/>
      <c r="L23" s="161"/>
      <c r="M23" s="161"/>
      <c r="N23" s="161"/>
      <c r="O23" s="160">
        <f t="shared" si="1"/>
        <v>1339.5</v>
      </c>
    </row>
    <row r="24" spans="1:15" ht="13.5" thickBot="1" x14ac:dyDescent="0.25">
      <c r="A24" s="128"/>
      <c r="B24" s="129"/>
      <c r="C24" s="129"/>
      <c r="D24" s="164"/>
      <c r="E24" s="164"/>
      <c r="F24" s="164"/>
      <c r="G24" s="160">
        <f t="shared" si="0"/>
        <v>0</v>
      </c>
      <c r="I24" s="128"/>
      <c r="J24" s="129"/>
      <c r="K24" s="129"/>
      <c r="L24" s="164"/>
      <c r="M24" s="164"/>
      <c r="N24" s="164"/>
      <c r="O24" s="160">
        <f t="shared" si="1"/>
        <v>1339.5</v>
      </c>
    </row>
    <row r="25" spans="1:15" ht="13.5" thickTop="1" x14ac:dyDescent="0.2">
      <c r="A25" s="120"/>
      <c r="B25" s="121"/>
      <c r="C25" s="121"/>
      <c r="D25" s="149"/>
      <c r="E25" s="149"/>
      <c r="F25" s="149"/>
      <c r="G25" s="150"/>
      <c r="I25" s="120"/>
      <c r="J25" s="121"/>
      <c r="K25" s="121"/>
      <c r="L25" s="149"/>
      <c r="M25" s="149"/>
      <c r="N25" s="149"/>
      <c r="O25" s="150"/>
    </row>
    <row r="26" spans="1:15" ht="13.5" thickBot="1" x14ac:dyDescent="0.25">
      <c r="A26" s="131" t="s">
        <v>3</v>
      </c>
      <c r="B26" s="132"/>
      <c r="C26" s="132"/>
      <c r="D26" s="166"/>
      <c r="E26" s="167"/>
      <c r="F26" s="167"/>
      <c r="G26" s="218">
        <f>G24</f>
        <v>0</v>
      </c>
      <c r="I26" s="131" t="s">
        <v>3</v>
      </c>
      <c r="J26" s="132"/>
      <c r="K26" s="132"/>
      <c r="L26" s="166"/>
      <c r="M26" s="167"/>
      <c r="N26" s="167"/>
      <c r="O26" s="218">
        <f>O24</f>
        <v>1339.5</v>
      </c>
    </row>
  </sheetData>
  <mergeCells count="12">
    <mergeCell ref="A1:G1"/>
    <mergeCell ref="I1:O1"/>
    <mergeCell ref="A2:G2"/>
    <mergeCell ref="I2:O2"/>
    <mergeCell ref="A3:G3"/>
    <mergeCell ref="I3:O3"/>
    <mergeCell ref="A4:G4"/>
    <mergeCell ref="I4:O4"/>
    <mergeCell ref="A5:G5"/>
    <mergeCell ref="I5:O5"/>
    <mergeCell ref="A6:G6"/>
    <mergeCell ref="I6:O6"/>
  </mergeCells>
  <hyperlinks>
    <hyperlink ref="H1" location="Overall!A1" display="HOME"/>
  </hyperlinks>
  <pageMargins left="0.7" right="0.7" top="0.75" bottom="0.75" header="0.3" footer="0.3"/>
  <pageSetup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30"/>
  <sheetViews>
    <sheetView workbookViewId="0">
      <selection activeCell="H1" sqref="H1"/>
    </sheetView>
  </sheetViews>
  <sheetFormatPr defaultRowHeight="12.75" x14ac:dyDescent="0.2"/>
  <cols>
    <col min="1" max="1" width="10.85546875" bestFit="1" customWidth="1"/>
    <col min="2" max="2" width="10.5703125" bestFit="1" customWidth="1"/>
    <col min="3" max="3" width="28.140625" customWidth="1"/>
    <col min="4" max="4" width="10.28515625" bestFit="1" customWidth="1"/>
    <col min="5" max="5" width="5.42578125" bestFit="1" customWidth="1"/>
    <col min="6" max="6" width="13.7109375" customWidth="1"/>
    <col min="7" max="7" width="15.140625" customWidth="1"/>
    <col min="9" max="9" width="10.85546875" bestFit="1" customWidth="1"/>
    <col min="10" max="10" width="10.5703125" bestFit="1" customWidth="1"/>
    <col min="11" max="11" width="28.140625" customWidth="1"/>
    <col min="12" max="12" width="10.28515625" bestFit="1" customWidth="1"/>
    <col min="13" max="13" width="5.42578125" bestFit="1" customWidth="1"/>
    <col min="14" max="14" width="13.7109375" customWidth="1"/>
    <col min="15" max="15" width="15.14062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50</v>
      </c>
      <c r="B4" s="360"/>
      <c r="C4" s="360"/>
      <c r="D4" s="360"/>
      <c r="E4" s="360"/>
      <c r="F4" s="360"/>
      <c r="G4" s="361"/>
      <c r="I4" s="359" t="s">
        <v>50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53" t="s">
        <v>1</v>
      </c>
      <c r="B7" s="223" t="s">
        <v>12</v>
      </c>
      <c r="C7" s="154" t="s">
        <v>0</v>
      </c>
      <c r="D7" s="235" t="s">
        <v>2</v>
      </c>
      <c r="E7" s="261" t="s">
        <v>8</v>
      </c>
      <c r="F7" s="235" t="s">
        <v>5</v>
      </c>
      <c r="G7" s="236" t="s">
        <v>6</v>
      </c>
      <c r="I7" s="153" t="s">
        <v>1</v>
      </c>
      <c r="J7" s="223" t="s">
        <v>12</v>
      </c>
      <c r="K7" s="154" t="s">
        <v>0</v>
      </c>
      <c r="L7" s="235" t="s">
        <v>2</v>
      </c>
      <c r="M7" s="261" t="s">
        <v>8</v>
      </c>
      <c r="N7" s="235" t="s">
        <v>5</v>
      </c>
      <c r="O7" s="236" t="s">
        <v>6</v>
      </c>
    </row>
    <row r="8" spans="1:15" x14ac:dyDescent="0.2">
      <c r="A8" s="257"/>
      <c r="B8" s="247"/>
      <c r="C8" s="247" t="s">
        <v>80</v>
      </c>
      <c r="D8" s="258">
        <v>3738.4</v>
      </c>
      <c r="E8" s="258"/>
      <c r="F8" s="258"/>
      <c r="G8" s="259">
        <f>D8</f>
        <v>3738.4</v>
      </c>
      <c r="I8" s="14"/>
      <c r="J8" s="9"/>
      <c r="K8" s="9" t="s">
        <v>84</v>
      </c>
      <c r="L8" s="75">
        <v>2696.83</v>
      </c>
      <c r="M8" s="75"/>
      <c r="N8" s="76"/>
      <c r="O8" s="259">
        <f>L8</f>
        <v>2696.83</v>
      </c>
    </row>
    <row r="9" spans="1:15" x14ac:dyDescent="0.2">
      <c r="A9" s="14">
        <v>42636</v>
      </c>
      <c r="B9" s="9">
        <v>10936151</v>
      </c>
      <c r="C9" s="64" t="s">
        <v>137</v>
      </c>
      <c r="D9" s="75"/>
      <c r="E9" s="75"/>
      <c r="F9" s="76">
        <v>1500</v>
      </c>
      <c r="G9" s="88">
        <f>SUM(G8+D9-E9-F9)</f>
        <v>2238.4</v>
      </c>
      <c r="I9" s="14">
        <v>42774</v>
      </c>
      <c r="J9" s="9"/>
      <c r="K9" s="9" t="s">
        <v>156</v>
      </c>
      <c r="L9" s="75"/>
      <c r="M9" s="75"/>
      <c r="N9" s="76">
        <v>1000</v>
      </c>
      <c r="O9" s="88">
        <f t="shared" ref="O9:O17" si="0">SUM(O8+L9-M9-N9)</f>
        <v>1696.83</v>
      </c>
    </row>
    <row r="10" spans="1:15" x14ac:dyDescent="0.2">
      <c r="A10" s="14">
        <v>42669</v>
      </c>
      <c r="B10" s="9"/>
      <c r="C10" s="9" t="s">
        <v>112</v>
      </c>
      <c r="D10" s="75"/>
      <c r="E10" s="75"/>
      <c r="F10" s="75">
        <v>57.33</v>
      </c>
      <c r="G10" s="88">
        <f t="shared" ref="G10:G28" si="1">SUM(G9+D10-E10-F10)</f>
        <v>2181.0700000000002</v>
      </c>
      <c r="I10" s="14">
        <v>42822</v>
      </c>
      <c r="J10" s="9"/>
      <c r="K10" s="9" t="s">
        <v>185</v>
      </c>
      <c r="L10" s="75"/>
      <c r="M10" s="75"/>
      <c r="N10" s="76">
        <v>500</v>
      </c>
      <c r="O10" s="88">
        <f t="shared" si="0"/>
        <v>1196.83</v>
      </c>
    </row>
    <row r="11" spans="1:15" x14ac:dyDescent="0.2">
      <c r="A11" s="14">
        <v>42674</v>
      </c>
      <c r="B11" s="58"/>
      <c r="C11" s="64" t="s">
        <v>112</v>
      </c>
      <c r="D11" s="75"/>
      <c r="E11" s="75"/>
      <c r="F11" s="76">
        <v>34.380000000000003</v>
      </c>
      <c r="G11" s="88">
        <f t="shared" si="1"/>
        <v>2146.69</v>
      </c>
      <c r="I11" s="14"/>
      <c r="J11" s="64"/>
      <c r="K11" s="64" t="s">
        <v>225</v>
      </c>
      <c r="L11" s="75"/>
      <c r="M11" s="75"/>
      <c r="N11" s="76">
        <v>359.1</v>
      </c>
      <c r="O11" s="88">
        <f t="shared" si="0"/>
        <v>837.7299999999999</v>
      </c>
    </row>
    <row r="12" spans="1:15" x14ac:dyDescent="0.2">
      <c r="A12" s="14">
        <v>42692</v>
      </c>
      <c r="B12" s="9"/>
      <c r="C12" s="9" t="s">
        <v>128</v>
      </c>
      <c r="D12" s="75"/>
      <c r="E12" s="75"/>
      <c r="F12" s="76">
        <v>500</v>
      </c>
      <c r="G12" s="88">
        <f t="shared" si="1"/>
        <v>1646.69</v>
      </c>
      <c r="I12" s="14"/>
      <c r="J12" s="64"/>
      <c r="K12" s="64" t="s">
        <v>225</v>
      </c>
      <c r="L12" s="75"/>
      <c r="M12" s="75"/>
      <c r="N12" s="76">
        <v>44.98</v>
      </c>
      <c r="O12" s="88">
        <f t="shared" si="0"/>
        <v>792.74999999999989</v>
      </c>
    </row>
    <row r="13" spans="1:15" x14ac:dyDescent="0.2">
      <c r="A13" s="14">
        <v>42694</v>
      </c>
      <c r="B13" s="9"/>
      <c r="C13" s="9" t="s">
        <v>130</v>
      </c>
      <c r="D13" s="75"/>
      <c r="E13" s="75"/>
      <c r="F13" s="76">
        <v>439.56</v>
      </c>
      <c r="G13" s="88">
        <f t="shared" si="1"/>
        <v>1207.1300000000001</v>
      </c>
      <c r="I13" s="14"/>
      <c r="J13" s="64"/>
      <c r="K13" s="64" t="s">
        <v>225</v>
      </c>
      <c r="L13" s="75"/>
      <c r="M13" s="75"/>
      <c r="N13" s="76">
        <v>285.31</v>
      </c>
      <c r="O13" s="88">
        <f t="shared" si="0"/>
        <v>507.43999999999988</v>
      </c>
    </row>
    <row r="14" spans="1:15" x14ac:dyDescent="0.2">
      <c r="A14" s="14"/>
      <c r="B14" s="9"/>
      <c r="C14" s="9"/>
      <c r="D14" s="75"/>
      <c r="E14" s="75"/>
      <c r="F14" s="76"/>
      <c r="G14" s="88">
        <f t="shared" si="1"/>
        <v>1207.1300000000001</v>
      </c>
      <c r="I14" s="14">
        <v>42853</v>
      </c>
      <c r="J14" s="64"/>
      <c r="K14" s="64" t="s">
        <v>226</v>
      </c>
      <c r="L14" s="75"/>
      <c r="M14" s="75"/>
      <c r="N14" s="76">
        <v>27.93</v>
      </c>
      <c r="O14" s="88">
        <f t="shared" si="0"/>
        <v>479.50999999999988</v>
      </c>
    </row>
    <row r="15" spans="1:15" x14ac:dyDescent="0.2">
      <c r="A15" s="14"/>
      <c r="B15" s="9"/>
      <c r="C15" s="9"/>
      <c r="D15" s="75"/>
      <c r="E15" s="75"/>
      <c r="F15" s="76"/>
      <c r="G15" s="88">
        <f t="shared" si="1"/>
        <v>1207.1300000000001</v>
      </c>
      <c r="H15" s="343" t="s">
        <v>227</v>
      </c>
      <c r="I15" s="14">
        <v>42853</v>
      </c>
      <c r="J15" s="64"/>
      <c r="K15" s="64" t="s">
        <v>229</v>
      </c>
      <c r="L15" s="75"/>
      <c r="M15" s="75"/>
      <c r="N15" s="76">
        <v>41.39</v>
      </c>
      <c r="O15" s="88">
        <f t="shared" si="0"/>
        <v>438.11999999999989</v>
      </c>
    </row>
    <row r="16" spans="1:15" x14ac:dyDescent="0.2">
      <c r="A16" s="14"/>
      <c r="B16" s="64"/>
      <c r="C16" s="64"/>
      <c r="D16" s="75"/>
      <c r="E16" s="75"/>
      <c r="F16" s="76"/>
      <c r="G16" s="88">
        <f t="shared" si="1"/>
        <v>1207.1300000000001</v>
      </c>
      <c r="H16" s="343" t="s">
        <v>227</v>
      </c>
      <c r="I16" s="14">
        <v>42853</v>
      </c>
      <c r="J16" s="64"/>
      <c r="K16" s="64" t="s">
        <v>228</v>
      </c>
      <c r="L16" s="75"/>
      <c r="M16" s="75"/>
      <c r="N16" s="76">
        <v>63.38</v>
      </c>
      <c r="O16" s="88">
        <f t="shared" si="0"/>
        <v>374.7399999999999</v>
      </c>
    </row>
    <row r="17" spans="1:15" x14ac:dyDescent="0.2">
      <c r="A17" s="14"/>
      <c r="B17" s="64"/>
      <c r="C17" s="64"/>
      <c r="D17" s="75"/>
      <c r="E17" s="75"/>
      <c r="F17" s="76"/>
      <c r="G17" s="88">
        <f t="shared" si="1"/>
        <v>1207.1300000000001</v>
      </c>
      <c r="H17" s="343" t="s">
        <v>227</v>
      </c>
      <c r="I17" s="14">
        <v>42853</v>
      </c>
      <c r="J17" s="64"/>
      <c r="K17" s="64" t="s">
        <v>230</v>
      </c>
      <c r="L17" s="75"/>
      <c r="M17" s="75"/>
      <c r="N17" s="76">
        <v>13.21</v>
      </c>
      <c r="O17" s="88">
        <f t="shared" si="0"/>
        <v>361.52999999999992</v>
      </c>
    </row>
    <row r="18" spans="1:15" x14ac:dyDescent="0.2">
      <c r="A18" s="14"/>
      <c r="B18" s="64"/>
      <c r="C18" s="64"/>
      <c r="D18" s="75"/>
      <c r="E18" s="75"/>
      <c r="F18" s="76"/>
      <c r="G18" s="88">
        <f t="shared" si="1"/>
        <v>1207.1300000000001</v>
      </c>
      <c r="I18" s="14"/>
      <c r="J18" s="64"/>
      <c r="K18" s="64"/>
      <c r="L18" s="75"/>
      <c r="M18" s="75"/>
      <c r="N18" s="76">
        <v>0</v>
      </c>
      <c r="O18" s="88">
        <f t="shared" ref="O18:O28" si="2">SUM(O17+L18-M18-N18)</f>
        <v>361.52999999999992</v>
      </c>
    </row>
    <row r="19" spans="1:15" x14ac:dyDescent="0.2">
      <c r="A19" s="14"/>
      <c r="B19" s="64"/>
      <c r="C19" s="64"/>
      <c r="D19" s="75"/>
      <c r="E19" s="75"/>
      <c r="F19" s="76"/>
      <c r="G19" s="88">
        <f t="shared" si="1"/>
        <v>1207.1300000000001</v>
      </c>
      <c r="I19" s="14"/>
      <c r="J19" s="64"/>
      <c r="K19" s="64"/>
      <c r="L19" s="75"/>
      <c r="M19" s="75"/>
      <c r="N19" s="76"/>
      <c r="O19" s="88">
        <f t="shared" si="2"/>
        <v>361.52999999999992</v>
      </c>
    </row>
    <row r="20" spans="1:15" x14ac:dyDescent="0.2">
      <c r="A20" s="14"/>
      <c r="B20" s="64"/>
      <c r="C20" s="64"/>
      <c r="D20" s="75"/>
      <c r="E20" s="75"/>
      <c r="F20" s="76"/>
      <c r="G20" s="88">
        <f t="shared" si="1"/>
        <v>1207.1300000000001</v>
      </c>
      <c r="I20" s="14"/>
      <c r="J20" s="64"/>
      <c r="K20" s="64"/>
      <c r="L20" s="75"/>
      <c r="M20" s="75"/>
      <c r="N20" s="76"/>
      <c r="O20" s="88">
        <f t="shared" si="2"/>
        <v>361.52999999999992</v>
      </c>
    </row>
    <row r="21" spans="1:15" x14ac:dyDescent="0.2">
      <c r="A21" s="14"/>
      <c r="B21" s="64"/>
      <c r="C21" s="64"/>
      <c r="D21" s="75"/>
      <c r="E21" s="75"/>
      <c r="F21" s="76"/>
      <c r="G21" s="88">
        <f t="shared" si="1"/>
        <v>1207.1300000000001</v>
      </c>
      <c r="I21" s="16"/>
      <c r="J21" s="9"/>
      <c r="K21" s="9"/>
      <c r="L21" s="75"/>
      <c r="M21" s="75"/>
      <c r="N21" s="76"/>
      <c r="O21" s="88">
        <f t="shared" si="2"/>
        <v>361.52999999999992</v>
      </c>
    </row>
    <row r="22" spans="1:15" x14ac:dyDescent="0.2">
      <c r="A22" s="14"/>
      <c r="B22" s="64"/>
      <c r="C22" s="64"/>
      <c r="D22" s="75"/>
      <c r="E22" s="75"/>
      <c r="F22" s="76"/>
      <c r="G22" s="88">
        <f t="shared" si="1"/>
        <v>1207.1300000000001</v>
      </c>
      <c r="I22" s="14"/>
      <c r="J22" s="64"/>
      <c r="K22" s="64"/>
      <c r="L22" s="75"/>
      <c r="M22" s="75"/>
      <c r="N22" s="76"/>
      <c r="O22" s="88">
        <f t="shared" si="2"/>
        <v>361.52999999999992</v>
      </c>
    </row>
    <row r="23" spans="1:15" x14ac:dyDescent="0.2">
      <c r="A23" s="14"/>
      <c r="B23" s="64"/>
      <c r="C23" s="64"/>
      <c r="D23" s="75"/>
      <c r="E23" s="75"/>
      <c r="F23" s="76"/>
      <c r="G23" s="88">
        <f t="shared" si="1"/>
        <v>1207.1300000000001</v>
      </c>
      <c r="I23" s="14"/>
      <c r="J23" s="64"/>
      <c r="K23" s="64"/>
      <c r="L23" s="75"/>
      <c r="M23" s="75"/>
      <c r="N23" s="76"/>
      <c r="O23" s="88">
        <f t="shared" si="2"/>
        <v>361.52999999999992</v>
      </c>
    </row>
    <row r="24" spans="1:15" x14ac:dyDescent="0.2">
      <c r="A24" s="16"/>
      <c r="B24" s="9"/>
      <c r="C24" s="9"/>
      <c r="D24" s="75"/>
      <c r="E24" s="75"/>
      <c r="F24" s="76"/>
      <c r="G24" s="88">
        <f t="shared" si="1"/>
        <v>1207.1300000000001</v>
      </c>
      <c r="I24" s="16"/>
      <c r="J24" s="9"/>
      <c r="K24" s="9"/>
      <c r="L24" s="75"/>
      <c r="M24" s="75"/>
      <c r="N24" s="76"/>
      <c r="O24" s="88">
        <f t="shared" si="2"/>
        <v>361.52999999999992</v>
      </c>
    </row>
    <row r="25" spans="1:15" x14ac:dyDescent="0.2">
      <c r="A25" s="9"/>
      <c r="B25" s="9"/>
      <c r="C25" s="9"/>
      <c r="D25" s="75"/>
      <c r="E25" s="75"/>
      <c r="F25" s="75"/>
      <c r="G25" s="88">
        <f t="shared" si="1"/>
        <v>1207.1300000000001</v>
      </c>
      <c r="I25" s="9"/>
      <c r="J25" s="9"/>
      <c r="K25" s="9"/>
      <c r="L25" s="75"/>
      <c r="M25" s="75"/>
      <c r="N25" s="75"/>
      <c r="O25" s="88">
        <f t="shared" si="2"/>
        <v>361.52999999999992</v>
      </c>
    </row>
    <row r="26" spans="1:15" x14ac:dyDescent="0.2">
      <c r="A26" s="9"/>
      <c r="B26" s="9"/>
      <c r="C26" s="9"/>
      <c r="D26" s="75"/>
      <c r="E26" s="75"/>
      <c r="F26" s="75"/>
      <c r="G26" s="88">
        <f t="shared" si="1"/>
        <v>1207.1300000000001</v>
      </c>
      <c r="I26" s="9"/>
      <c r="J26" s="9"/>
      <c r="K26" s="9"/>
      <c r="L26" s="75"/>
      <c r="M26" s="75"/>
      <c r="N26" s="75"/>
      <c r="O26" s="88">
        <f t="shared" si="2"/>
        <v>361.52999999999992</v>
      </c>
    </row>
    <row r="27" spans="1:15" x14ac:dyDescent="0.2">
      <c r="A27" s="9"/>
      <c r="B27" s="9"/>
      <c r="C27" s="9"/>
      <c r="D27" s="75"/>
      <c r="E27" s="75"/>
      <c r="F27" s="75"/>
      <c r="G27" s="88">
        <f t="shared" si="1"/>
        <v>1207.1300000000001</v>
      </c>
      <c r="I27" s="9"/>
      <c r="J27" s="9"/>
      <c r="K27" s="9"/>
      <c r="L27" s="75"/>
      <c r="M27" s="75"/>
      <c r="N27" s="75"/>
      <c r="O27" s="88">
        <f t="shared" si="2"/>
        <v>361.52999999999992</v>
      </c>
    </row>
    <row r="28" spans="1:15" ht="13.5" thickBot="1" x14ac:dyDescent="0.25">
      <c r="A28" s="37"/>
      <c r="B28" s="37"/>
      <c r="C28" s="37"/>
      <c r="D28" s="89"/>
      <c r="E28" s="89"/>
      <c r="F28" s="89"/>
      <c r="G28" s="88">
        <f t="shared" si="1"/>
        <v>1207.1300000000001</v>
      </c>
      <c r="I28" s="37"/>
      <c r="J28" s="37"/>
      <c r="K28" s="37"/>
      <c r="L28" s="89"/>
      <c r="M28" s="89"/>
      <c r="N28" s="89"/>
      <c r="O28" s="88">
        <f t="shared" si="2"/>
        <v>361.52999999999992</v>
      </c>
    </row>
    <row r="29" spans="1:15" ht="13.5" thickTop="1" x14ac:dyDescent="0.2">
      <c r="A29" s="40"/>
      <c r="B29" s="41"/>
      <c r="C29" s="41"/>
      <c r="D29" s="84"/>
      <c r="E29" s="84"/>
      <c r="F29" s="84"/>
      <c r="G29" s="85"/>
      <c r="I29" s="40"/>
      <c r="J29" s="41"/>
      <c r="K29" s="41"/>
      <c r="L29" s="84"/>
      <c r="M29" s="84"/>
      <c r="N29" s="84"/>
      <c r="O29" s="85"/>
    </row>
    <row r="30" spans="1:15" ht="13.5" thickBot="1" x14ac:dyDescent="0.25">
      <c r="A30" s="42" t="s">
        <v>3</v>
      </c>
      <c r="B30" s="43"/>
      <c r="C30" s="43"/>
      <c r="D30" s="82"/>
      <c r="E30" s="91"/>
      <c r="F30" s="91"/>
      <c r="G30" s="220">
        <f>G28</f>
        <v>1207.1300000000001</v>
      </c>
      <c r="I30" s="42" t="s">
        <v>3</v>
      </c>
      <c r="J30" s="43"/>
      <c r="K30" s="43"/>
      <c r="L30" s="82"/>
      <c r="M30" s="91"/>
      <c r="N30" s="91"/>
      <c r="O30" s="220">
        <f>O28</f>
        <v>361.52999999999992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42"/>
  <sheetViews>
    <sheetView workbookViewId="0">
      <selection activeCell="H1" sqref="H1"/>
    </sheetView>
  </sheetViews>
  <sheetFormatPr defaultRowHeight="12.75" x14ac:dyDescent="0.2"/>
  <cols>
    <col min="1" max="1" width="11.28515625" style="134" customWidth="1"/>
    <col min="2" max="2" width="11.42578125" style="134" customWidth="1"/>
    <col min="3" max="3" width="29.42578125" style="134" customWidth="1"/>
    <col min="4" max="4" width="10.28515625" style="134" bestFit="1" customWidth="1"/>
    <col min="5" max="5" width="5.42578125" style="134" bestFit="1" customWidth="1"/>
    <col min="6" max="6" width="9.42578125" style="134" bestFit="1" customWidth="1"/>
    <col min="7" max="7" width="13.42578125" style="134" customWidth="1"/>
    <col min="8" max="8" width="9.140625" style="134"/>
    <col min="9" max="9" width="11.28515625" style="134" customWidth="1"/>
    <col min="10" max="10" width="11.42578125" style="134" customWidth="1"/>
    <col min="11" max="11" width="29.42578125" style="134" customWidth="1"/>
    <col min="12" max="12" width="10.28515625" style="134" bestFit="1" customWidth="1"/>
    <col min="13" max="13" width="5.42578125" style="134" bestFit="1" customWidth="1"/>
    <col min="14" max="14" width="9.42578125" style="134" bestFit="1" customWidth="1"/>
    <col min="15" max="15" width="13.42578125" style="134" customWidth="1"/>
    <col min="16" max="16384" width="9.140625" style="134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52</v>
      </c>
      <c r="B4" s="360"/>
      <c r="C4" s="360"/>
      <c r="D4" s="360"/>
      <c r="E4" s="360"/>
      <c r="F4" s="360"/>
      <c r="G4" s="361"/>
      <c r="I4" s="359" t="s">
        <v>52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225" t="s">
        <v>1</v>
      </c>
      <c r="B7" s="226" t="s">
        <v>12</v>
      </c>
      <c r="C7" s="227" t="s">
        <v>0</v>
      </c>
      <c r="D7" s="228" t="s">
        <v>2</v>
      </c>
      <c r="E7" s="260" t="s">
        <v>8</v>
      </c>
      <c r="F7" s="228" t="s">
        <v>5</v>
      </c>
      <c r="G7" s="229" t="s">
        <v>6</v>
      </c>
      <c r="I7" s="225" t="s">
        <v>1</v>
      </c>
      <c r="J7" s="226" t="s">
        <v>12</v>
      </c>
      <c r="K7" s="227" t="s">
        <v>0</v>
      </c>
      <c r="L7" s="228" t="s">
        <v>2</v>
      </c>
      <c r="M7" s="260" t="s">
        <v>8</v>
      </c>
      <c r="N7" s="228" t="s">
        <v>5</v>
      </c>
      <c r="O7" s="229" t="s">
        <v>6</v>
      </c>
    </row>
    <row r="8" spans="1:15" x14ac:dyDescent="0.2">
      <c r="A8" s="257"/>
      <c r="B8" s="247"/>
      <c r="C8" s="247" t="s">
        <v>80</v>
      </c>
      <c r="D8" s="258">
        <v>3124.65</v>
      </c>
      <c r="E8" s="258"/>
      <c r="F8" s="258"/>
      <c r="G8" s="259">
        <f>D8</f>
        <v>3124.65</v>
      </c>
      <c r="I8" s="124"/>
      <c r="J8" s="124"/>
      <c r="K8" s="124" t="s">
        <v>84</v>
      </c>
      <c r="L8" s="172">
        <v>2133.64</v>
      </c>
      <c r="M8" s="172"/>
      <c r="N8" s="172"/>
      <c r="O8" s="259">
        <f>L8</f>
        <v>2133.64</v>
      </c>
    </row>
    <row r="9" spans="1:15" x14ac:dyDescent="0.2">
      <c r="A9" s="157">
        <v>42626</v>
      </c>
      <c r="B9" s="241"/>
      <c r="C9" s="241" t="s">
        <v>99</v>
      </c>
      <c r="D9" s="170"/>
      <c r="E9" s="170"/>
      <c r="F9" s="321">
        <v>33.75</v>
      </c>
      <c r="G9" s="171">
        <f>SUM(G8+D9-E9-F9)</f>
        <v>3090.9</v>
      </c>
      <c r="I9" s="196">
        <v>42844</v>
      </c>
      <c r="J9" s="124"/>
      <c r="K9" s="124" t="s">
        <v>161</v>
      </c>
      <c r="L9" s="172"/>
      <c r="M9" s="172"/>
      <c r="N9" s="172">
        <v>150</v>
      </c>
      <c r="O9" s="171">
        <f>SUM(O8+L9-M9-N9)</f>
        <v>1983.6399999999999</v>
      </c>
    </row>
    <row r="10" spans="1:15" x14ac:dyDescent="0.2">
      <c r="A10" s="123">
        <v>42627</v>
      </c>
      <c r="B10" s="124"/>
      <c r="C10" s="193" t="s">
        <v>100</v>
      </c>
      <c r="D10" s="172"/>
      <c r="E10" s="172"/>
      <c r="F10" s="322">
        <v>96.95</v>
      </c>
      <c r="G10" s="171">
        <f>SUM(G9+D10-E10-F10)</f>
        <v>2993.9500000000003</v>
      </c>
      <c r="I10" s="196">
        <v>42842</v>
      </c>
      <c r="J10" s="124"/>
      <c r="K10" s="124" t="s">
        <v>162</v>
      </c>
      <c r="L10" s="172"/>
      <c r="M10" s="172"/>
      <c r="N10" s="172">
        <v>160</v>
      </c>
      <c r="O10" s="171">
        <f>SUM(O9+L10-M10-N10)</f>
        <v>1823.6399999999999</v>
      </c>
    </row>
    <row r="11" spans="1:15" x14ac:dyDescent="0.2">
      <c r="A11" s="123">
        <v>42629</v>
      </c>
      <c r="B11" s="193"/>
      <c r="C11" s="193" t="s">
        <v>101</v>
      </c>
      <c r="D11" s="172"/>
      <c r="E11" s="172"/>
      <c r="F11" s="322">
        <v>122.23</v>
      </c>
      <c r="G11" s="171">
        <f>SUM(G10+D11-E11-F11)</f>
        <v>2871.7200000000003</v>
      </c>
      <c r="I11" s="196">
        <v>42788</v>
      </c>
      <c r="J11" s="124"/>
      <c r="K11" s="124" t="s">
        <v>237</v>
      </c>
      <c r="L11" s="172"/>
      <c r="M11" s="172"/>
      <c r="N11" s="172">
        <v>220</v>
      </c>
      <c r="O11" s="171">
        <f>SUM(O10+L11-M11-N11)</f>
        <v>1603.6399999999999</v>
      </c>
    </row>
    <row r="12" spans="1:15" x14ac:dyDescent="0.2">
      <c r="A12" s="123">
        <v>42675</v>
      </c>
      <c r="B12" s="193"/>
      <c r="C12" s="193" t="s">
        <v>113</v>
      </c>
      <c r="D12" s="172"/>
      <c r="E12" s="172"/>
      <c r="F12" s="173">
        <v>136.22</v>
      </c>
      <c r="G12" s="171">
        <f t="shared" ref="G12:G19" si="0">SUM(G11+D12-E12-F12)</f>
        <v>2735.5000000000005</v>
      </c>
      <c r="I12" s="196"/>
      <c r="J12" s="124"/>
      <c r="K12" s="124"/>
      <c r="L12" s="172"/>
      <c r="M12" s="172"/>
      <c r="N12" s="172"/>
      <c r="O12" s="171">
        <f t="shared" ref="O12:O19" si="1">SUM(O11+L12-M12-N12)</f>
        <v>1603.6399999999999</v>
      </c>
    </row>
    <row r="13" spans="1:15" x14ac:dyDescent="0.2">
      <c r="A13" s="123">
        <v>42633</v>
      </c>
      <c r="B13" s="193"/>
      <c r="C13" s="193" t="s">
        <v>127</v>
      </c>
      <c r="D13" s="172"/>
      <c r="E13" s="172"/>
      <c r="F13" s="173">
        <v>171.86</v>
      </c>
      <c r="G13" s="171">
        <f t="shared" si="0"/>
        <v>2563.6400000000003</v>
      </c>
      <c r="I13" s="196"/>
      <c r="J13" s="124"/>
      <c r="K13" s="124"/>
      <c r="L13" s="172"/>
      <c r="M13" s="172"/>
      <c r="N13" s="172"/>
      <c r="O13" s="171">
        <f t="shared" si="1"/>
        <v>1603.6399999999999</v>
      </c>
    </row>
    <row r="14" spans="1:15" x14ac:dyDescent="0.2">
      <c r="A14" s="123">
        <v>42704</v>
      </c>
      <c r="B14" s="124"/>
      <c r="C14" s="193" t="s">
        <v>138</v>
      </c>
      <c r="D14" s="172"/>
      <c r="E14" s="172"/>
      <c r="F14" s="173">
        <v>266.64999999999998</v>
      </c>
      <c r="G14" s="171">
        <f t="shared" si="0"/>
        <v>2296.9900000000002</v>
      </c>
      <c r="I14" s="196"/>
      <c r="J14" s="124"/>
      <c r="K14" s="124"/>
      <c r="L14" s="172"/>
      <c r="M14" s="172"/>
      <c r="N14" s="172"/>
      <c r="O14" s="171">
        <f t="shared" si="1"/>
        <v>1603.6399999999999</v>
      </c>
    </row>
    <row r="15" spans="1:15" x14ac:dyDescent="0.2">
      <c r="A15" s="123">
        <v>42708</v>
      </c>
      <c r="B15" s="124"/>
      <c r="C15" s="193" t="s">
        <v>144</v>
      </c>
      <c r="D15" s="172"/>
      <c r="E15" s="172"/>
      <c r="F15" s="173">
        <v>128.44</v>
      </c>
      <c r="G15" s="171">
        <f t="shared" si="0"/>
        <v>2168.5500000000002</v>
      </c>
      <c r="I15" s="196"/>
      <c r="J15" s="124"/>
      <c r="K15" s="193"/>
      <c r="L15" s="172"/>
      <c r="M15" s="172"/>
      <c r="N15" s="172"/>
      <c r="O15" s="171">
        <f t="shared" si="1"/>
        <v>1603.6399999999999</v>
      </c>
    </row>
    <row r="16" spans="1:15" x14ac:dyDescent="0.2">
      <c r="A16" s="123">
        <v>42711</v>
      </c>
      <c r="B16" s="124"/>
      <c r="C16" s="193" t="s">
        <v>151</v>
      </c>
      <c r="D16" s="172"/>
      <c r="E16" s="172"/>
      <c r="F16" s="173">
        <v>41.98</v>
      </c>
      <c r="G16" s="171">
        <f t="shared" si="0"/>
        <v>2126.5700000000002</v>
      </c>
      <c r="I16" s="196"/>
      <c r="J16" s="193"/>
      <c r="K16" s="193"/>
      <c r="L16" s="172"/>
      <c r="M16" s="172"/>
      <c r="N16" s="172"/>
      <c r="O16" s="171">
        <f t="shared" si="1"/>
        <v>1603.6399999999999</v>
      </c>
    </row>
    <row r="17" spans="1:15" x14ac:dyDescent="0.2">
      <c r="A17" s="123">
        <v>42704</v>
      </c>
      <c r="B17" s="124"/>
      <c r="C17" s="124" t="s">
        <v>179</v>
      </c>
      <c r="D17" s="172"/>
      <c r="E17" s="172"/>
      <c r="F17" s="173">
        <v>18.36</v>
      </c>
      <c r="G17" s="171">
        <f t="shared" si="0"/>
        <v>2108.21</v>
      </c>
      <c r="I17" s="123"/>
      <c r="J17" s="124"/>
      <c r="K17" s="124"/>
      <c r="L17" s="172"/>
      <c r="M17" s="172"/>
      <c r="N17" s="173"/>
      <c r="O17" s="171">
        <f t="shared" si="1"/>
        <v>1603.6399999999999</v>
      </c>
    </row>
    <row r="18" spans="1:15" s="148" customFormat="1" x14ac:dyDescent="0.2">
      <c r="A18" s="123"/>
      <c r="B18" s="124"/>
      <c r="C18" s="124"/>
      <c r="D18" s="172"/>
      <c r="E18" s="172"/>
      <c r="F18" s="173"/>
      <c r="G18" s="171">
        <f t="shared" si="0"/>
        <v>2108.21</v>
      </c>
      <c r="H18" s="177"/>
      <c r="I18" s="123"/>
      <c r="J18" s="124"/>
      <c r="K18" s="124"/>
      <c r="L18" s="172"/>
      <c r="M18" s="172"/>
      <c r="N18" s="173"/>
      <c r="O18" s="171">
        <f t="shared" si="1"/>
        <v>1603.6399999999999</v>
      </c>
    </row>
    <row r="19" spans="1:15" s="148" customFormat="1" x14ac:dyDescent="0.2">
      <c r="A19" s="123"/>
      <c r="B19" s="124"/>
      <c r="C19" s="124"/>
      <c r="D19" s="172"/>
      <c r="E19" s="172"/>
      <c r="F19" s="173"/>
      <c r="G19" s="171">
        <f t="shared" si="0"/>
        <v>2108.21</v>
      </c>
      <c r="H19" s="177"/>
      <c r="I19" s="123"/>
      <c r="J19" s="124"/>
      <c r="K19" s="124"/>
      <c r="L19" s="172"/>
      <c r="M19" s="172"/>
      <c r="N19" s="173"/>
      <c r="O19" s="171">
        <f t="shared" si="1"/>
        <v>1603.6399999999999</v>
      </c>
    </row>
    <row r="20" spans="1:15" x14ac:dyDescent="0.2">
      <c r="A20" s="123"/>
      <c r="B20" s="124"/>
      <c r="C20" s="124"/>
      <c r="D20" s="172"/>
      <c r="E20" s="172"/>
      <c r="F20" s="173"/>
      <c r="G20" s="171">
        <f t="shared" ref="G20:G39" si="2">SUM(G19+D19-E19-F19)</f>
        <v>2108.21</v>
      </c>
      <c r="I20" s="123"/>
      <c r="J20" s="124"/>
      <c r="K20" s="124"/>
      <c r="L20" s="172"/>
      <c r="M20" s="172"/>
      <c r="N20" s="173"/>
      <c r="O20" s="171">
        <f t="shared" ref="O20:O39" si="3">SUM(O19+L19-M19-N19)</f>
        <v>1603.6399999999999</v>
      </c>
    </row>
    <row r="21" spans="1:15" x14ac:dyDescent="0.2">
      <c r="A21" s="123"/>
      <c r="B21" s="193"/>
      <c r="C21" s="193"/>
      <c r="D21" s="172"/>
      <c r="E21" s="172"/>
      <c r="F21" s="173"/>
      <c r="G21" s="171">
        <f t="shared" si="2"/>
        <v>2108.21</v>
      </c>
      <c r="I21" s="123"/>
      <c r="J21" s="193"/>
      <c r="K21" s="193"/>
      <c r="L21" s="172"/>
      <c r="M21" s="172"/>
      <c r="N21" s="173"/>
      <c r="O21" s="171">
        <f t="shared" si="3"/>
        <v>1603.6399999999999</v>
      </c>
    </row>
    <row r="22" spans="1:15" x14ac:dyDescent="0.2">
      <c r="A22" s="123"/>
      <c r="B22" s="126"/>
      <c r="C22" s="193"/>
      <c r="D22" s="172"/>
      <c r="E22" s="172"/>
      <c r="F22" s="173"/>
      <c r="G22" s="171">
        <f t="shared" si="2"/>
        <v>2108.21</v>
      </c>
      <c r="I22" s="123"/>
      <c r="J22" s="126"/>
      <c r="K22" s="193"/>
      <c r="L22" s="172"/>
      <c r="M22" s="172"/>
      <c r="N22" s="173"/>
      <c r="O22" s="171">
        <f t="shared" si="3"/>
        <v>1603.6399999999999</v>
      </c>
    </row>
    <row r="23" spans="1:15" x14ac:dyDescent="0.2">
      <c r="A23" s="123"/>
      <c r="B23" s="126"/>
      <c r="C23" s="193"/>
      <c r="D23" s="172"/>
      <c r="E23" s="172"/>
      <c r="F23" s="173"/>
      <c r="G23" s="171">
        <f t="shared" si="2"/>
        <v>2108.21</v>
      </c>
      <c r="I23" s="123"/>
      <c r="J23" s="126"/>
      <c r="K23" s="193"/>
      <c r="L23" s="172"/>
      <c r="M23" s="172"/>
      <c r="N23" s="173"/>
      <c r="O23" s="171">
        <f t="shared" si="3"/>
        <v>1603.6399999999999</v>
      </c>
    </row>
    <row r="24" spans="1:15" x14ac:dyDescent="0.2">
      <c r="A24" s="123"/>
      <c r="B24" s="124"/>
      <c r="C24" s="124"/>
      <c r="D24" s="172"/>
      <c r="E24" s="172"/>
      <c r="F24" s="173"/>
      <c r="G24" s="171">
        <f t="shared" si="2"/>
        <v>2108.21</v>
      </c>
      <c r="I24" s="123"/>
      <c r="J24" s="124"/>
      <c r="K24" s="124"/>
      <c r="L24" s="172"/>
      <c r="M24" s="172"/>
      <c r="N24" s="173"/>
      <c r="O24" s="171">
        <f t="shared" si="3"/>
        <v>1603.6399999999999</v>
      </c>
    </row>
    <row r="25" spans="1:15" x14ac:dyDescent="0.2">
      <c r="A25" s="123"/>
      <c r="B25" s="124"/>
      <c r="C25" s="124"/>
      <c r="D25" s="172"/>
      <c r="E25" s="172"/>
      <c r="F25" s="172"/>
      <c r="G25" s="171">
        <f t="shared" si="2"/>
        <v>2108.21</v>
      </c>
      <c r="I25" s="123"/>
      <c r="J25" s="124"/>
      <c r="K25" s="124"/>
      <c r="L25" s="172"/>
      <c r="M25" s="172"/>
      <c r="N25" s="172"/>
      <c r="O25" s="171">
        <f t="shared" si="3"/>
        <v>1603.6399999999999</v>
      </c>
    </row>
    <row r="26" spans="1:15" x14ac:dyDescent="0.2">
      <c r="A26" s="196"/>
      <c r="B26" s="124"/>
      <c r="C26" s="124"/>
      <c r="D26" s="172"/>
      <c r="E26" s="172"/>
      <c r="F26" s="172"/>
      <c r="G26" s="171">
        <f t="shared" si="2"/>
        <v>2108.21</v>
      </c>
      <c r="I26" s="196"/>
      <c r="J26" s="124"/>
      <c r="K26" s="124"/>
      <c r="L26" s="172"/>
      <c r="M26" s="172"/>
      <c r="N26" s="172"/>
      <c r="O26" s="171">
        <f t="shared" si="3"/>
        <v>1603.6399999999999</v>
      </c>
    </row>
    <row r="27" spans="1:15" x14ac:dyDescent="0.2">
      <c r="A27" s="196"/>
      <c r="B27" s="124"/>
      <c r="C27" s="124"/>
      <c r="D27" s="172"/>
      <c r="E27" s="172"/>
      <c r="F27" s="172"/>
      <c r="G27" s="171">
        <f t="shared" si="2"/>
        <v>2108.21</v>
      </c>
      <c r="I27" s="196"/>
      <c r="J27" s="124"/>
      <c r="K27" s="124"/>
      <c r="L27" s="172"/>
      <c r="M27" s="172"/>
      <c r="N27" s="172"/>
      <c r="O27" s="171">
        <f t="shared" si="3"/>
        <v>1603.6399999999999</v>
      </c>
    </row>
    <row r="28" spans="1:15" x14ac:dyDescent="0.2">
      <c r="A28" s="124"/>
      <c r="B28" s="124"/>
      <c r="C28" s="124"/>
      <c r="D28" s="172"/>
      <c r="E28" s="172"/>
      <c r="F28" s="172"/>
      <c r="G28" s="171">
        <f t="shared" si="2"/>
        <v>2108.21</v>
      </c>
      <c r="I28" s="124"/>
      <c r="J28" s="124"/>
      <c r="K28" s="124"/>
      <c r="L28" s="172"/>
      <c r="M28" s="172"/>
      <c r="N28" s="172"/>
      <c r="O28" s="171">
        <f t="shared" si="3"/>
        <v>1603.6399999999999</v>
      </c>
    </row>
    <row r="29" spans="1:15" x14ac:dyDescent="0.2">
      <c r="A29" s="124"/>
      <c r="B29" s="124"/>
      <c r="C29" s="124"/>
      <c r="D29" s="172"/>
      <c r="E29" s="172"/>
      <c r="F29" s="172"/>
      <c r="G29" s="171">
        <f t="shared" si="2"/>
        <v>2108.21</v>
      </c>
      <c r="I29" s="124"/>
      <c r="J29" s="124"/>
      <c r="K29" s="124"/>
      <c r="L29" s="172"/>
      <c r="M29" s="172"/>
      <c r="N29" s="172"/>
      <c r="O29" s="171">
        <f t="shared" si="3"/>
        <v>1603.6399999999999</v>
      </c>
    </row>
    <row r="30" spans="1:15" x14ac:dyDescent="0.2">
      <c r="A30" s="196"/>
      <c r="B30" s="124"/>
      <c r="C30" s="124"/>
      <c r="D30" s="172"/>
      <c r="E30" s="172"/>
      <c r="F30" s="172"/>
      <c r="G30" s="171">
        <f t="shared" si="2"/>
        <v>2108.21</v>
      </c>
      <c r="I30" s="196"/>
      <c r="J30" s="124"/>
      <c r="K30" s="124"/>
      <c r="L30" s="172"/>
      <c r="M30" s="172"/>
      <c r="N30" s="172"/>
      <c r="O30" s="171">
        <f t="shared" si="3"/>
        <v>1603.6399999999999</v>
      </c>
    </row>
    <row r="31" spans="1:15" x14ac:dyDescent="0.2">
      <c r="A31" s="196"/>
      <c r="B31" s="124"/>
      <c r="C31" s="124"/>
      <c r="D31" s="172"/>
      <c r="E31" s="172"/>
      <c r="F31" s="172"/>
      <c r="G31" s="171">
        <f t="shared" si="2"/>
        <v>2108.21</v>
      </c>
      <c r="I31" s="196"/>
      <c r="J31" s="124"/>
      <c r="K31" s="124"/>
      <c r="L31" s="172"/>
      <c r="M31" s="172"/>
      <c r="N31" s="172"/>
      <c r="O31" s="171">
        <f t="shared" si="3"/>
        <v>1603.6399999999999</v>
      </c>
    </row>
    <row r="32" spans="1:15" x14ac:dyDescent="0.2">
      <c r="A32" s="196"/>
      <c r="B32" s="124"/>
      <c r="C32" s="124"/>
      <c r="D32" s="172"/>
      <c r="E32" s="172"/>
      <c r="F32" s="172"/>
      <c r="G32" s="171">
        <f t="shared" si="2"/>
        <v>2108.21</v>
      </c>
      <c r="I32" s="196"/>
      <c r="J32" s="124"/>
      <c r="K32" s="124"/>
      <c r="L32" s="172"/>
      <c r="M32" s="172"/>
      <c r="N32" s="172"/>
      <c r="O32" s="171">
        <f t="shared" si="3"/>
        <v>1603.6399999999999</v>
      </c>
    </row>
    <row r="33" spans="1:15" x14ac:dyDescent="0.2">
      <c r="A33" s="196"/>
      <c r="B33" s="124"/>
      <c r="C33" s="124"/>
      <c r="D33" s="172"/>
      <c r="E33" s="172"/>
      <c r="F33" s="172"/>
      <c r="G33" s="171">
        <f t="shared" si="2"/>
        <v>2108.21</v>
      </c>
      <c r="I33" s="196"/>
      <c r="J33" s="124"/>
      <c r="K33" s="124"/>
      <c r="L33" s="172"/>
      <c r="M33" s="172"/>
      <c r="N33" s="172"/>
      <c r="O33" s="171">
        <f t="shared" si="3"/>
        <v>1603.6399999999999</v>
      </c>
    </row>
    <row r="34" spans="1:15" x14ac:dyDescent="0.2">
      <c r="A34" s="196"/>
      <c r="B34" s="124"/>
      <c r="C34" s="124"/>
      <c r="D34" s="172"/>
      <c r="E34" s="172"/>
      <c r="F34" s="172"/>
      <c r="G34" s="171">
        <f t="shared" si="2"/>
        <v>2108.21</v>
      </c>
      <c r="I34" s="196"/>
      <c r="J34" s="124"/>
      <c r="K34" s="124"/>
      <c r="L34" s="172"/>
      <c r="M34" s="172"/>
      <c r="N34" s="172"/>
      <c r="O34" s="171">
        <f t="shared" si="3"/>
        <v>1603.6399999999999</v>
      </c>
    </row>
    <row r="35" spans="1:15" x14ac:dyDescent="0.2">
      <c r="A35" s="196"/>
      <c r="B35" s="124"/>
      <c r="C35" s="124"/>
      <c r="D35" s="172"/>
      <c r="E35" s="172"/>
      <c r="F35" s="172"/>
      <c r="G35" s="171">
        <f t="shared" si="2"/>
        <v>2108.21</v>
      </c>
      <c r="I35" s="196"/>
      <c r="J35" s="124"/>
      <c r="K35" s="124"/>
      <c r="L35" s="172"/>
      <c r="M35" s="172"/>
      <c r="N35" s="172"/>
      <c r="O35" s="171">
        <f t="shared" si="3"/>
        <v>1603.6399999999999</v>
      </c>
    </row>
    <row r="36" spans="1:15" x14ac:dyDescent="0.2">
      <c r="A36" s="196"/>
      <c r="B36" s="124"/>
      <c r="C36" s="193"/>
      <c r="D36" s="172"/>
      <c r="E36" s="172"/>
      <c r="F36" s="172"/>
      <c r="G36" s="171">
        <f t="shared" si="2"/>
        <v>2108.21</v>
      </c>
      <c r="I36" s="196"/>
      <c r="J36" s="124"/>
      <c r="K36" s="193"/>
      <c r="L36" s="172"/>
      <c r="M36" s="172"/>
      <c r="N36" s="172"/>
      <c r="O36" s="171">
        <f t="shared" si="3"/>
        <v>1603.6399999999999</v>
      </c>
    </row>
    <row r="37" spans="1:15" ht="12" customHeight="1" x14ac:dyDescent="0.2">
      <c r="A37" s="196"/>
      <c r="B37" s="193"/>
      <c r="C37" s="193"/>
      <c r="D37" s="172"/>
      <c r="E37" s="172"/>
      <c r="F37" s="172"/>
      <c r="G37" s="171">
        <f t="shared" si="2"/>
        <v>2108.21</v>
      </c>
      <c r="I37" s="196"/>
      <c r="J37" s="193"/>
      <c r="K37" s="193"/>
      <c r="L37" s="172"/>
      <c r="M37" s="172"/>
      <c r="N37" s="172"/>
      <c r="O37" s="171">
        <f t="shared" si="3"/>
        <v>1603.6399999999999</v>
      </c>
    </row>
    <row r="38" spans="1:15" ht="12" customHeight="1" x14ac:dyDescent="0.2">
      <c r="A38" s="124"/>
      <c r="B38" s="124"/>
      <c r="C38" s="124"/>
      <c r="D38" s="172"/>
      <c r="E38" s="172"/>
      <c r="F38" s="172"/>
      <c r="G38" s="171">
        <f t="shared" si="2"/>
        <v>2108.21</v>
      </c>
      <c r="I38" s="124"/>
      <c r="J38" s="124"/>
      <c r="K38" s="124"/>
      <c r="L38" s="172"/>
      <c r="M38" s="172"/>
      <c r="N38" s="172"/>
      <c r="O38" s="171">
        <f t="shared" si="3"/>
        <v>1603.6399999999999</v>
      </c>
    </row>
    <row r="39" spans="1:15" x14ac:dyDescent="0.2">
      <c r="A39" s="124"/>
      <c r="B39" s="124"/>
      <c r="C39" s="124"/>
      <c r="D39" s="172"/>
      <c r="E39" s="172"/>
      <c r="F39" s="172"/>
      <c r="G39" s="171">
        <f t="shared" si="2"/>
        <v>2108.21</v>
      </c>
      <c r="I39" s="124"/>
      <c r="J39" s="124"/>
      <c r="K39" s="124"/>
      <c r="L39" s="172"/>
      <c r="M39" s="172"/>
      <c r="N39" s="172"/>
      <c r="O39" s="171">
        <f t="shared" si="3"/>
        <v>1603.6399999999999</v>
      </c>
    </row>
    <row r="40" spans="1:15" ht="13.5" thickBot="1" x14ac:dyDescent="0.25">
      <c r="A40" s="129"/>
      <c r="B40" s="129"/>
      <c r="C40" s="129"/>
      <c r="D40" s="174"/>
      <c r="E40" s="174"/>
      <c r="F40" s="174"/>
      <c r="G40" s="175">
        <f>SUM(G39+D40-E40-F40)</f>
        <v>2108.21</v>
      </c>
      <c r="I40" s="129"/>
      <c r="J40" s="129"/>
      <c r="K40" s="129"/>
      <c r="L40" s="174"/>
      <c r="M40" s="174"/>
      <c r="N40" s="174"/>
      <c r="O40" s="175">
        <f>SUM(O39+L40-M40-N40)</f>
        <v>1603.6399999999999</v>
      </c>
    </row>
    <row r="41" spans="1:15" ht="13.5" thickTop="1" x14ac:dyDescent="0.2">
      <c r="A41" s="120"/>
      <c r="B41" s="121"/>
      <c r="C41" s="121"/>
      <c r="D41" s="168"/>
      <c r="E41" s="168"/>
      <c r="F41" s="168"/>
      <c r="G41" s="169"/>
      <c r="I41" s="120"/>
      <c r="J41" s="121"/>
      <c r="K41" s="121"/>
      <c r="L41" s="168"/>
      <c r="M41" s="168"/>
      <c r="N41" s="168"/>
      <c r="O41" s="169"/>
    </row>
    <row r="42" spans="1:15" ht="13.5" thickBot="1" x14ac:dyDescent="0.25">
      <c r="A42" s="131" t="s">
        <v>3</v>
      </c>
      <c r="B42" s="132"/>
      <c r="C42" s="132"/>
      <c r="D42" s="166"/>
      <c r="E42" s="176"/>
      <c r="F42" s="176"/>
      <c r="G42" s="218">
        <f>G40</f>
        <v>2108.21</v>
      </c>
      <c r="I42" s="131" t="s">
        <v>3</v>
      </c>
      <c r="J42" s="132"/>
      <c r="K42" s="132"/>
      <c r="L42" s="166"/>
      <c r="M42" s="176"/>
      <c r="N42" s="176"/>
      <c r="O42" s="218">
        <f>O40</f>
        <v>1603.6399999999999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26"/>
  <sheetViews>
    <sheetView topLeftCell="F1" zoomScaleNormal="100" workbookViewId="0">
      <selection activeCell="P1" sqref="P1"/>
    </sheetView>
  </sheetViews>
  <sheetFormatPr defaultRowHeight="12.75" x14ac:dyDescent="0.2"/>
  <cols>
    <col min="1" max="1" width="11.5703125" style="256" bestFit="1" customWidth="1"/>
    <col min="2" max="2" width="10.7109375" style="256" bestFit="1" customWidth="1"/>
    <col min="3" max="3" width="25.7109375" style="256" customWidth="1"/>
    <col min="4" max="4" width="14.7109375" style="256" customWidth="1"/>
    <col min="5" max="5" width="5.42578125" style="256" bestFit="1" customWidth="1"/>
    <col min="6" max="6" width="12" style="256" bestFit="1" customWidth="1"/>
    <col min="7" max="7" width="11.5703125" style="256" bestFit="1" customWidth="1"/>
    <col min="8" max="8" width="9.140625" style="256"/>
    <col min="9" max="9" width="11.5703125" style="256" bestFit="1" customWidth="1"/>
    <col min="10" max="10" width="10.7109375" style="256" bestFit="1" customWidth="1"/>
    <col min="11" max="11" width="25.7109375" style="256" customWidth="1"/>
    <col min="12" max="12" width="14.7109375" style="256" customWidth="1"/>
    <col min="13" max="13" width="5.42578125" style="256" bestFit="1" customWidth="1"/>
    <col min="14" max="14" width="12" style="256" bestFit="1" customWidth="1"/>
    <col min="15" max="15" width="11.5703125" style="256" bestFit="1" customWidth="1"/>
    <col min="16" max="16384" width="9.140625" style="256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1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38.25" customHeight="1" x14ac:dyDescent="0.2">
      <c r="A4" s="373" t="s">
        <v>53</v>
      </c>
      <c r="B4" s="374"/>
      <c r="C4" s="374"/>
      <c r="D4" s="374"/>
      <c r="E4" s="374"/>
      <c r="F4" s="374"/>
      <c r="G4" s="375"/>
      <c r="I4" s="373" t="s">
        <v>53</v>
      </c>
      <c r="J4" s="374"/>
      <c r="K4" s="374"/>
      <c r="L4" s="374"/>
      <c r="M4" s="374"/>
      <c r="N4" s="374"/>
      <c r="O4" s="375"/>
    </row>
    <row r="5" spans="1:15" ht="15" customHeight="1" x14ac:dyDescent="0.2">
      <c r="A5" s="362" t="s">
        <v>78</v>
      </c>
      <c r="B5" s="371"/>
      <c r="C5" s="371"/>
      <c r="D5" s="371"/>
      <c r="E5" s="371"/>
      <c r="F5" s="371"/>
      <c r="G5" s="372"/>
      <c r="H5" s="151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H6" s="152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53" t="s">
        <v>1</v>
      </c>
      <c r="B7" s="223" t="s">
        <v>12</v>
      </c>
      <c r="C7" s="154" t="s">
        <v>0</v>
      </c>
      <c r="D7" s="155" t="s">
        <v>2</v>
      </c>
      <c r="E7" s="261" t="s">
        <v>8</v>
      </c>
      <c r="F7" s="155" t="s">
        <v>5</v>
      </c>
      <c r="G7" s="156" t="s">
        <v>6</v>
      </c>
      <c r="I7" s="153" t="s">
        <v>1</v>
      </c>
      <c r="J7" s="223" t="s">
        <v>12</v>
      </c>
      <c r="K7" s="154" t="s">
        <v>0</v>
      </c>
      <c r="L7" s="155" t="s">
        <v>2</v>
      </c>
      <c r="M7" s="261" t="s">
        <v>8</v>
      </c>
      <c r="N7" s="155" t="s">
        <v>5</v>
      </c>
      <c r="O7" s="156" t="s">
        <v>6</v>
      </c>
    </row>
    <row r="8" spans="1:15" x14ac:dyDescent="0.2">
      <c r="A8" s="304"/>
      <c r="B8" s="241"/>
      <c r="C8" s="241" t="s">
        <v>80</v>
      </c>
      <c r="D8" s="305">
        <v>818.04</v>
      </c>
      <c r="E8" s="305"/>
      <c r="F8" s="305"/>
      <c r="G8" s="306">
        <f>D8</f>
        <v>818.04</v>
      </c>
      <c r="I8" s="304"/>
      <c r="J8" s="241"/>
      <c r="K8" s="241" t="s">
        <v>84</v>
      </c>
      <c r="L8" s="305"/>
      <c r="M8" s="305"/>
      <c r="N8" s="305"/>
      <c r="O8" s="306">
        <f>L8</f>
        <v>0</v>
      </c>
    </row>
    <row r="9" spans="1:15" x14ac:dyDescent="0.2">
      <c r="A9" s="123"/>
      <c r="B9" s="193"/>
      <c r="C9" s="193"/>
      <c r="D9" s="161"/>
      <c r="E9" s="161"/>
      <c r="F9" s="162"/>
      <c r="G9" s="160">
        <f>SUM(G8+D9-E9-F9)</f>
        <v>818.04</v>
      </c>
      <c r="I9" s="123"/>
      <c r="J9" s="193"/>
      <c r="K9" s="193"/>
      <c r="L9" s="161"/>
      <c r="M9" s="161"/>
      <c r="N9" s="162"/>
      <c r="O9" s="160">
        <f>SUM(O8+L9-M9-N9)</f>
        <v>0</v>
      </c>
    </row>
    <row r="10" spans="1:15" x14ac:dyDescent="0.2">
      <c r="A10" s="127"/>
      <c r="B10" s="124"/>
      <c r="C10" s="124"/>
      <c r="D10" s="161"/>
      <c r="E10" s="161"/>
      <c r="F10" s="161"/>
      <c r="G10" s="160">
        <f t="shared" ref="G10:G14" si="0">SUM(G9+D10-E10-F10)</f>
        <v>818.04</v>
      </c>
      <c r="I10" s="127"/>
      <c r="J10" s="124"/>
      <c r="K10" s="124"/>
      <c r="L10" s="161"/>
      <c r="M10" s="161"/>
      <c r="N10" s="161"/>
      <c r="O10" s="160">
        <f t="shared" ref="O10:O23" si="1">SUM(O9+L10-M10-N10)</f>
        <v>0</v>
      </c>
    </row>
    <row r="11" spans="1:15" x14ac:dyDescent="0.2">
      <c r="A11" s="127"/>
      <c r="B11" s="124"/>
      <c r="C11" s="124"/>
      <c r="D11" s="161"/>
      <c r="E11" s="161"/>
      <c r="F11" s="161"/>
      <c r="G11" s="160">
        <f t="shared" si="0"/>
        <v>818.04</v>
      </c>
      <c r="I11" s="127"/>
      <c r="J11" s="124"/>
      <c r="K11" s="124"/>
      <c r="L11" s="161"/>
      <c r="M11" s="161"/>
      <c r="N11" s="161"/>
      <c r="O11" s="160">
        <f t="shared" si="1"/>
        <v>0</v>
      </c>
    </row>
    <row r="12" spans="1:15" x14ac:dyDescent="0.2">
      <c r="A12" s="127"/>
      <c r="B12" s="124"/>
      <c r="C12" s="124"/>
      <c r="D12" s="161"/>
      <c r="E12" s="161"/>
      <c r="F12" s="161"/>
      <c r="G12" s="160">
        <f t="shared" si="0"/>
        <v>818.04</v>
      </c>
      <c r="I12" s="127"/>
      <c r="J12" s="124"/>
      <c r="K12" s="124"/>
      <c r="L12" s="161"/>
      <c r="M12" s="161"/>
      <c r="N12" s="161"/>
      <c r="O12" s="160">
        <f t="shared" si="1"/>
        <v>0</v>
      </c>
    </row>
    <row r="13" spans="1:15" ht="12" customHeight="1" x14ac:dyDescent="0.2">
      <c r="A13" s="127"/>
      <c r="B13" s="124"/>
      <c r="C13" s="124"/>
      <c r="D13" s="161"/>
      <c r="E13" s="161"/>
      <c r="F13" s="161"/>
      <c r="G13" s="160">
        <f t="shared" si="0"/>
        <v>818.04</v>
      </c>
      <c r="I13" s="127"/>
      <c r="J13" s="124"/>
      <c r="K13" s="124"/>
      <c r="L13" s="161"/>
      <c r="M13" s="161"/>
      <c r="N13" s="161"/>
      <c r="O13" s="160">
        <f t="shared" si="1"/>
        <v>0</v>
      </c>
    </row>
    <row r="14" spans="1:15" ht="12" customHeight="1" x14ac:dyDescent="0.2">
      <c r="A14" s="127"/>
      <c r="B14" s="124"/>
      <c r="C14" s="124"/>
      <c r="D14" s="161"/>
      <c r="E14" s="161"/>
      <c r="F14" s="161"/>
      <c r="G14" s="160">
        <f t="shared" si="0"/>
        <v>818.04</v>
      </c>
      <c r="I14" s="127"/>
      <c r="J14" s="124"/>
      <c r="K14" s="124"/>
      <c r="L14" s="161"/>
      <c r="M14" s="161"/>
      <c r="N14" s="161"/>
      <c r="O14" s="160">
        <f t="shared" si="1"/>
        <v>0</v>
      </c>
    </row>
    <row r="15" spans="1:15" x14ac:dyDescent="0.2">
      <c r="A15" s="127"/>
      <c r="B15" s="124"/>
      <c r="C15" s="124"/>
      <c r="D15" s="161"/>
      <c r="E15" s="161"/>
      <c r="F15" s="161"/>
      <c r="G15" s="163">
        <f t="shared" ref="G15:G23" si="2">SUM(G14+D15-E15-F15)</f>
        <v>818.04</v>
      </c>
      <c r="I15" s="127"/>
      <c r="J15" s="124"/>
      <c r="K15" s="124"/>
      <c r="L15" s="161"/>
      <c r="M15" s="161"/>
      <c r="N15" s="161"/>
      <c r="O15" s="163">
        <f t="shared" si="1"/>
        <v>0</v>
      </c>
    </row>
    <row r="16" spans="1:15" x14ac:dyDescent="0.2">
      <c r="A16" s="127"/>
      <c r="B16" s="124"/>
      <c r="C16" s="124"/>
      <c r="D16" s="161"/>
      <c r="E16" s="161"/>
      <c r="F16" s="161"/>
      <c r="G16" s="163">
        <f t="shared" si="2"/>
        <v>818.04</v>
      </c>
      <c r="I16" s="127"/>
      <c r="J16" s="124"/>
      <c r="K16" s="124"/>
      <c r="L16" s="161"/>
      <c r="M16" s="161"/>
      <c r="N16" s="161"/>
      <c r="O16" s="163">
        <f t="shared" si="1"/>
        <v>0</v>
      </c>
    </row>
    <row r="17" spans="1:15" x14ac:dyDescent="0.2">
      <c r="A17" s="127"/>
      <c r="B17" s="124"/>
      <c r="C17" s="124"/>
      <c r="D17" s="161"/>
      <c r="E17" s="161"/>
      <c r="F17" s="161"/>
      <c r="G17" s="163">
        <f t="shared" si="2"/>
        <v>818.04</v>
      </c>
      <c r="I17" s="127"/>
      <c r="J17" s="124"/>
      <c r="K17" s="124"/>
      <c r="L17" s="161"/>
      <c r="M17" s="161"/>
      <c r="N17" s="161"/>
      <c r="O17" s="163">
        <f t="shared" si="1"/>
        <v>0</v>
      </c>
    </row>
    <row r="18" spans="1:15" x14ac:dyDescent="0.2">
      <c r="A18" s="127"/>
      <c r="B18" s="124"/>
      <c r="C18" s="124"/>
      <c r="D18" s="161"/>
      <c r="E18" s="161"/>
      <c r="F18" s="161"/>
      <c r="G18" s="163">
        <f t="shared" si="2"/>
        <v>818.04</v>
      </c>
      <c r="I18" s="127"/>
      <c r="J18" s="124"/>
      <c r="K18" s="124"/>
      <c r="L18" s="161"/>
      <c r="M18" s="161"/>
      <c r="N18" s="161"/>
      <c r="O18" s="163">
        <f t="shared" si="1"/>
        <v>0</v>
      </c>
    </row>
    <row r="19" spans="1:15" x14ac:dyDescent="0.2">
      <c r="A19" s="127"/>
      <c r="B19" s="124"/>
      <c r="C19" s="124"/>
      <c r="D19" s="161"/>
      <c r="E19" s="161"/>
      <c r="F19" s="161"/>
      <c r="G19" s="163">
        <f t="shared" si="2"/>
        <v>818.04</v>
      </c>
      <c r="I19" s="127"/>
      <c r="J19" s="124"/>
      <c r="K19" s="124"/>
      <c r="L19" s="161"/>
      <c r="M19" s="161"/>
      <c r="N19" s="161"/>
      <c r="O19" s="163">
        <f t="shared" si="1"/>
        <v>0</v>
      </c>
    </row>
    <row r="20" spans="1:15" x14ac:dyDescent="0.2">
      <c r="A20" s="127"/>
      <c r="B20" s="124"/>
      <c r="C20" s="124"/>
      <c r="D20" s="161"/>
      <c r="E20" s="161"/>
      <c r="F20" s="161"/>
      <c r="G20" s="163">
        <f t="shared" si="2"/>
        <v>818.04</v>
      </c>
      <c r="I20" s="127"/>
      <c r="J20" s="124"/>
      <c r="K20" s="124"/>
      <c r="L20" s="161"/>
      <c r="M20" s="161"/>
      <c r="N20" s="161"/>
      <c r="O20" s="163">
        <f t="shared" si="1"/>
        <v>0</v>
      </c>
    </row>
    <row r="21" spans="1:15" x14ac:dyDescent="0.2">
      <c r="A21" s="127"/>
      <c r="B21" s="124"/>
      <c r="C21" s="124"/>
      <c r="D21" s="161"/>
      <c r="E21" s="161"/>
      <c r="F21" s="161"/>
      <c r="G21" s="163">
        <f t="shared" si="2"/>
        <v>818.04</v>
      </c>
      <c r="I21" s="127"/>
      <c r="J21" s="124"/>
      <c r="K21" s="124"/>
      <c r="L21" s="161"/>
      <c r="M21" s="161"/>
      <c r="N21" s="161"/>
      <c r="O21" s="163">
        <f t="shared" si="1"/>
        <v>0</v>
      </c>
    </row>
    <row r="22" spans="1:15" x14ac:dyDescent="0.2">
      <c r="A22" s="127"/>
      <c r="B22" s="124"/>
      <c r="C22" s="124"/>
      <c r="D22" s="161"/>
      <c r="E22" s="161"/>
      <c r="F22" s="161"/>
      <c r="G22" s="163">
        <f t="shared" si="2"/>
        <v>818.04</v>
      </c>
      <c r="I22" s="127"/>
      <c r="J22" s="124"/>
      <c r="K22" s="124"/>
      <c r="L22" s="161"/>
      <c r="M22" s="161"/>
      <c r="N22" s="161"/>
      <c r="O22" s="163">
        <f t="shared" si="1"/>
        <v>0</v>
      </c>
    </row>
    <row r="23" spans="1:15" x14ac:dyDescent="0.2">
      <c r="A23" s="127"/>
      <c r="B23" s="124"/>
      <c r="C23" s="124"/>
      <c r="D23" s="161"/>
      <c r="E23" s="161"/>
      <c r="F23" s="161"/>
      <c r="G23" s="163">
        <f t="shared" si="2"/>
        <v>818.04</v>
      </c>
      <c r="I23" s="127"/>
      <c r="J23" s="124"/>
      <c r="K23" s="124"/>
      <c r="L23" s="161"/>
      <c r="M23" s="161"/>
      <c r="N23" s="161"/>
      <c r="O23" s="163">
        <f t="shared" si="1"/>
        <v>0</v>
      </c>
    </row>
    <row r="24" spans="1:15" ht="13.5" thickBot="1" x14ac:dyDescent="0.25">
      <c r="A24" s="128"/>
      <c r="B24" s="129"/>
      <c r="C24" s="129"/>
      <c r="D24" s="164"/>
      <c r="E24" s="164"/>
      <c r="F24" s="164"/>
      <c r="G24" s="165">
        <f>SUM(G23+D24-E24-F24)</f>
        <v>818.04</v>
      </c>
      <c r="I24" s="128"/>
      <c r="J24" s="129"/>
      <c r="K24" s="129"/>
      <c r="L24" s="164"/>
      <c r="M24" s="164"/>
      <c r="N24" s="164"/>
      <c r="O24" s="165">
        <f>SUM(O23+L24-M24-N24)</f>
        <v>0</v>
      </c>
    </row>
    <row r="25" spans="1:15" ht="13.5" thickTop="1" x14ac:dyDescent="0.2">
      <c r="A25" s="120"/>
      <c r="B25" s="121"/>
      <c r="C25" s="121"/>
      <c r="D25" s="149"/>
      <c r="E25" s="149"/>
      <c r="F25" s="149"/>
      <c r="G25" s="150"/>
      <c r="I25" s="120"/>
      <c r="J25" s="121"/>
      <c r="K25" s="121"/>
      <c r="L25" s="149"/>
      <c r="M25" s="149"/>
      <c r="N25" s="149"/>
      <c r="O25" s="150"/>
    </row>
    <row r="26" spans="1:15" ht="13.5" thickBot="1" x14ac:dyDescent="0.25">
      <c r="A26" s="131" t="s">
        <v>3</v>
      </c>
      <c r="B26" s="132"/>
      <c r="C26" s="132"/>
      <c r="D26" s="166"/>
      <c r="E26" s="167"/>
      <c r="F26" s="167"/>
      <c r="G26" s="218">
        <f>G24</f>
        <v>818.04</v>
      </c>
      <c r="I26" s="131" t="s">
        <v>3</v>
      </c>
      <c r="J26" s="132"/>
      <c r="K26" s="132"/>
      <c r="L26" s="166"/>
      <c r="M26" s="167"/>
      <c r="N26" s="167"/>
      <c r="O26" s="218">
        <f>O24</f>
        <v>0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rintOptions gridLines="1"/>
  <pageMargins left="0.7" right="0.7" top="0.75" bottom="0.75" header="0.3" footer="0.3"/>
  <pageSetup scale="94" orientation="portrait" r:id="rId1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9"/>
  <sheetViews>
    <sheetView topLeftCell="G1" workbookViewId="0">
      <selection activeCell="P12" sqref="P12"/>
    </sheetView>
  </sheetViews>
  <sheetFormatPr defaultRowHeight="12.75" x14ac:dyDescent="0.2"/>
  <cols>
    <col min="1" max="1" width="10.85546875" bestFit="1" customWidth="1"/>
    <col min="2" max="2" width="10.5703125" bestFit="1" customWidth="1"/>
    <col min="3" max="3" width="28.140625" customWidth="1"/>
    <col min="4" max="4" width="10.28515625" bestFit="1" customWidth="1"/>
    <col min="5" max="5" width="5.42578125" bestFit="1" customWidth="1"/>
    <col min="6" max="6" width="13.7109375" customWidth="1"/>
    <col min="7" max="7" width="15.140625" customWidth="1"/>
    <col min="9" max="9" width="10.85546875" bestFit="1" customWidth="1"/>
    <col min="10" max="10" width="10.5703125" bestFit="1" customWidth="1"/>
    <col min="11" max="11" width="28.140625" customWidth="1"/>
    <col min="12" max="12" width="10.28515625" bestFit="1" customWidth="1"/>
    <col min="13" max="13" width="5.42578125" bestFit="1" customWidth="1"/>
    <col min="14" max="14" width="13.7109375" customWidth="1"/>
    <col min="15" max="15" width="15.14062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54</v>
      </c>
      <c r="B4" s="360"/>
      <c r="C4" s="360"/>
      <c r="D4" s="360"/>
      <c r="E4" s="360"/>
      <c r="F4" s="360"/>
      <c r="G4" s="361"/>
      <c r="I4" s="359" t="s">
        <v>54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53" t="s">
        <v>1</v>
      </c>
      <c r="B7" s="223" t="s">
        <v>12</v>
      </c>
      <c r="C7" s="154" t="s">
        <v>0</v>
      </c>
      <c r="D7" s="235" t="s">
        <v>2</v>
      </c>
      <c r="E7" s="261" t="s">
        <v>8</v>
      </c>
      <c r="F7" s="235" t="s">
        <v>5</v>
      </c>
      <c r="G7" s="236" t="s">
        <v>6</v>
      </c>
      <c r="I7" s="153" t="s">
        <v>1</v>
      </c>
      <c r="J7" s="223" t="s">
        <v>12</v>
      </c>
      <c r="K7" s="154" t="s">
        <v>0</v>
      </c>
      <c r="L7" s="235" t="s">
        <v>2</v>
      </c>
      <c r="M7" s="261" t="s">
        <v>8</v>
      </c>
      <c r="N7" s="235" t="s">
        <v>5</v>
      </c>
      <c r="O7" s="236" t="s">
        <v>6</v>
      </c>
    </row>
    <row r="8" spans="1:15" x14ac:dyDescent="0.2">
      <c r="A8" s="257"/>
      <c r="B8" s="247"/>
      <c r="C8" s="247" t="s">
        <v>80</v>
      </c>
      <c r="D8" s="258">
        <v>1528.88</v>
      </c>
      <c r="E8" s="258"/>
      <c r="F8" s="258"/>
      <c r="G8" s="259">
        <f>D8</f>
        <v>1528.88</v>
      </c>
      <c r="I8" s="14"/>
      <c r="J8" s="9"/>
      <c r="K8" s="9" t="s">
        <v>84</v>
      </c>
      <c r="L8" s="75">
        <v>250</v>
      </c>
      <c r="M8" s="75"/>
      <c r="N8" s="76"/>
      <c r="O8" s="259">
        <f>L8</f>
        <v>250</v>
      </c>
    </row>
    <row r="9" spans="1:15" x14ac:dyDescent="0.2">
      <c r="A9" s="14">
        <v>42717</v>
      </c>
      <c r="B9" s="9" t="s">
        <v>169</v>
      </c>
      <c r="C9" s="64" t="s">
        <v>170</v>
      </c>
      <c r="D9" s="65"/>
      <c r="E9" s="65"/>
      <c r="F9" s="329">
        <v>850</v>
      </c>
      <c r="G9" s="88">
        <f>SUM(G8+D9-E9-F9)</f>
        <v>678.88000000000011</v>
      </c>
      <c r="I9" s="14"/>
      <c r="J9" s="9"/>
      <c r="K9" s="64"/>
      <c r="L9" s="75"/>
      <c r="M9" s="75"/>
      <c r="N9" s="76"/>
      <c r="O9" s="88">
        <f>SUM(O8+L9-M9-N9)</f>
        <v>250</v>
      </c>
    </row>
    <row r="10" spans="1:15" x14ac:dyDescent="0.2">
      <c r="A10" s="14"/>
      <c r="B10" s="9"/>
      <c r="C10" s="9"/>
      <c r="D10" s="75"/>
      <c r="E10" s="75"/>
      <c r="F10" s="75"/>
      <c r="G10" s="88">
        <f t="shared" ref="G10:G27" si="0">SUM(G9+D10-E10-F10)</f>
        <v>678.88000000000011</v>
      </c>
      <c r="I10" s="14"/>
      <c r="J10" s="9"/>
      <c r="K10" s="64"/>
      <c r="L10" s="75"/>
      <c r="M10" s="75"/>
      <c r="N10" s="76"/>
      <c r="O10" s="88">
        <f t="shared" ref="O10:O27" si="1">SUM(O9+L10-M10-N10)</f>
        <v>250</v>
      </c>
    </row>
    <row r="11" spans="1:15" x14ac:dyDescent="0.2">
      <c r="A11" s="14"/>
      <c r="B11" s="58"/>
      <c r="C11" s="64"/>
      <c r="D11" s="75"/>
      <c r="E11" s="75"/>
      <c r="F11" s="76"/>
      <c r="G11" s="88">
        <f t="shared" si="0"/>
        <v>678.88000000000011</v>
      </c>
      <c r="I11" s="16"/>
      <c r="J11" s="9"/>
      <c r="K11" s="9"/>
      <c r="L11" s="75"/>
      <c r="M11" s="75"/>
      <c r="N11" s="76"/>
      <c r="O11" s="88">
        <f t="shared" si="1"/>
        <v>250</v>
      </c>
    </row>
    <row r="12" spans="1:15" x14ac:dyDescent="0.2">
      <c r="A12" s="14"/>
      <c r="B12" s="9"/>
      <c r="C12" s="9"/>
      <c r="D12" s="75"/>
      <c r="E12" s="75"/>
      <c r="F12" s="76"/>
      <c r="G12" s="88">
        <f t="shared" si="0"/>
        <v>678.88000000000011</v>
      </c>
      <c r="I12" s="14"/>
      <c r="J12" s="9"/>
      <c r="K12" s="9"/>
      <c r="L12" s="75"/>
      <c r="M12" s="75"/>
      <c r="N12" s="76"/>
      <c r="O12" s="88">
        <f t="shared" si="1"/>
        <v>250</v>
      </c>
    </row>
    <row r="13" spans="1:15" x14ac:dyDescent="0.2">
      <c r="A13" s="14"/>
      <c r="B13" s="9"/>
      <c r="C13" s="64"/>
      <c r="D13" s="75"/>
      <c r="E13" s="75"/>
      <c r="F13" s="76"/>
      <c r="G13" s="88">
        <f t="shared" si="0"/>
        <v>678.88000000000011</v>
      </c>
      <c r="I13" s="14"/>
      <c r="J13" s="9"/>
      <c r="K13" s="64"/>
      <c r="L13" s="75"/>
      <c r="M13" s="75"/>
      <c r="N13" s="76"/>
      <c r="O13" s="88">
        <f t="shared" si="1"/>
        <v>250</v>
      </c>
    </row>
    <row r="14" spans="1:15" x14ac:dyDescent="0.2">
      <c r="A14" s="14"/>
      <c r="B14" s="9"/>
      <c r="C14" s="9"/>
      <c r="D14" s="75"/>
      <c r="E14" s="75"/>
      <c r="F14" s="76"/>
      <c r="G14" s="88">
        <f t="shared" si="0"/>
        <v>678.88000000000011</v>
      </c>
      <c r="I14" s="14"/>
      <c r="J14" s="9"/>
      <c r="K14" s="9"/>
      <c r="L14" s="75"/>
      <c r="M14" s="75"/>
      <c r="N14" s="76"/>
      <c r="O14" s="88">
        <f t="shared" si="1"/>
        <v>250</v>
      </c>
    </row>
    <row r="15" spans="1:15" x14ac:dyDescent="0.2">
      <c r="A15" s="14"/>
      <c r="B15" s="9"/>
      <c r="C15" s="9"/>
      <c r="D15" s="75"/>
      <c r="E15" s="75"/>
      <c r="F15" s="76"/>
      <c r="G15" s="88">
        <f t="shared" si="0"/>
        <v>678.88000000000011</v>
      </c>
      <c r="I15" s="14"/>
      <c r="J15" s="9"/>
      <c r="K15" s="9"/>
      <c r="L15" s="75"/>
      <c r="M15" s="75"/>
      <c r="N15" s="76"/>
      <c r="O15" s="88">
        <f t="shared" si="1"/>
        <v>250</v>
      </c>
    </row>
    <row r="16" spans="1:15" x14ac:dyDescent="0.2">
      <c r="A16" s="14"/>
      <c r="B16" s="9"/>
      <c r="C16" s="64"/>
      <c r="D16" s="75"/>
      <c r="E16" s="75"/>
      <c r="F16" s="76"/>
      <c r="G16" s="88">
        <f t="shared" si="0"/>
        <v>678.88000000000011</v>
      </c>
      <c r="I16" s="14"/>
      <c r="J16" s="9"/>
      <c r="K16" s="64"/>
      <c r="L16" s="75"/>
      <c r="M16" s="75"/>
      <c r="N16" s="76"/>
      <c r="O16" s="88">
        <f t="shared" si="1"/>
        <v>250</v>
      </c>
    </row>
    <row r="17" spans="1:15" x14ac:dyDescent="0.2">
      <c r="A17" s="14"/>
      <c r="B17" s="9"/>
      <c r="C17" s="64"/>
      <c r="D17" s="75"/>
      <c r="E17" s="75"/>
      <c r="F17" s="76"/>
      <c r="G17" s="88">
        <f t="shared" si="0"/>
        <v>678.88000000000011</v>
      </c>
      <c r="I17" s="14"/>
      <c r="J17" s="9"/>
      <c r="K17" s="64"/>
      <c r="L17" s="75"/>
      <c r="M17" s="75"/>
      <c r="N17" s="76"/>
      <c r="O17" s="88">
        <f t="shared" si="1"/>
        <v>250</v>
      </c>
    </row>
    <row r="18" spans="1:15" x14ac:dyDescent="0.2">
      <c r="A18" s="16"/>
      <c r="B18" s="9"/>
      <c r="C18" s="9"/>
      <c r="D18" s="75"/>
      <c r="E18" s="75"/>
      <c r="F18" s="76"/>
      <c r="G18" s="88">
        <f t="shared" si="0"/>
        <v>678.88000000000011</v>
      </c>
      <c r="I18" s="16"/>
      <c r="J18" s="9"/>
      <c r="K18" s="9"/>
      <c r="L18" s="75"/>
      <c r="M18" s="75"/>
      <c r="N18" s="76"/>
      <c r="O18" s="88">
        <f t="shared" si="1"/>
        <v>250</v>
      </c>
    </row>
    <row r="19" spans="1:15" x14ac:dyDescent="0.2">
      <c r="A19" s="14"/>
      <c r="B19" s="9"/>
      <c r="C19" s="9"/>
      <c r="D19" s="75"/>
      <c r="E19" s="75"/>
      <c r="F19" s="76"/>
      <c r="G19" s="88">
        <f t="shared" si="0"/>
        <v>678.88000000000011</v>
      </c>
      <c r="I19" s="14"/>
      <c r="J19" s="9"/>
      <c r="K19" s="9"/>
      <c r="L19" s="75"/>
      <c r="M19" s="75"/>
      <c r="N19" s="76"/>
      <c r="O19" s="88">
        <f t="shared" si="1"/>
        <v>250</v>
      </c>
    </row>
    <row r="20" spans="1:15" x14ac:dyDescent="0.2">
      <c r="A20" s="9"/>
      <c r="B20" s="9"/>
      <c r="C20" s="9"/>
      <c r="D20" s="75"/>
      <c r="E20" s="75"/>
      <c r="F20" s="75"/>
      <c r="G20" s="88">
        <f t="shared" si="0"/>
        <v>678.88000000000011</v>
      </c>
      <c r="I20" s="9"/>
      <c r="J20" s="9"/>
      <c r="K20" s="9"/>
      <c r="L20" s="75"/>
      <c r="M20" s="75"/>
      <c r="N20" s="75"/>
      <c r="O20" s="88">
        <f t="shared" si="1"/>
        <v>250</v>
      </c>
    </row>
    <row r="21" spans="1:15" x14ac:dyDescent="0.2">
      <c r="A21" s="9"/>
      <c r="B21" s="9"/>
      <c r="C21" s="9"/>
      <c r="D21" s="75"/>
      <c r="E21" s="75"/>
      <c r="F21" s="75"/>
      <c r="G21" s="88">
        <f t="shared" si="0"/>
        <v>678.88000000000011</v>
      </c>
      <c r="I21" s="9"/>
      <c r="J21" s="9"/>
      <c r="K21" s="9"/>
      <c r="L21" s="75"/>
      <c r="M21" s="75"/>
      <c r="N21" s="75"/>
      <c r="O21" s="88">
        <f t="shared" si="1"/>
        <v>250</v>
      </c>
    </row>
    <row r="22" spans="1:15" x14ac:dyDescent="0.2">
      <c r="A22" s="9"/>
      <c r="B22" s="9"/>
      <c r="C22" s="9"/>
      <c r="D22" s="75"/>
      <c r="E22" s="75"/>
      <c r="F22" s="75"/>
      <c r="G22" s="88">
        <f t="shared" si="0"/>
        <v>678.88000000000011</v>
      </c>
      <c r="I22" s="9"/>
      <c r="J22" s="9"/>
      <c r="K22" s="9"/>
      <c r="L22" s="75"/>
      <c r="M22" s="75"/>
      <c r="N22" s="75"/>
      <c r="O22" s="88">
        <f t="shared" si="1"/>
        <v>250</v>
      </c>
    </row>
    <row r="23" spans="1:15" x14ac:dyDescent="0.2">
      <c r="A23" s="9"/>
      <c r="B23" s="9"/>
      <c r="C23" s="9"/>
      <c r="D23" s="75"/>
      <c r="E23" s="75"/>
      <c r="F23" s="75"/>
      <c r="G23" s="88">
        <f t="shared" si="0"/>
        <v>678.88000000000011</v>
      </c>
      <c r="I23" s="9"/>
      <c r="J23" s="9"/>
      <c r="K23" s="9"/>
      <c r="L23" s="75"/>
      <c r="M23" s="75"/>
      <c r="N23" s="75"/>
      <c r="O23" s="88">
        <f t="shared" si="1"/>
        <v>250</v>
      </c>
    </row>
    <row r="24" spans="1:15" x14ac:dyDescent="0.2">
      <c r="A24" s="9"/>
      <c r="B24" s="9"/>
      <c r="C24" s="9"/>
      <c r="D24" s="75"/>
      <c r="E24" s="75"/>
      <c r="F24" s="75"/>
      <c r="G24" s="88">
        <f t="shared" si="0"/>
        <v>678.88000000000011</v>
      </c>
      <c r="I24" s="9"/>
      <c r="J24" s="9"/>
      <c r="K24" s="9"/>
      <c r="L24" s="75"/>
      <c r="M24" s="75"/>
      <c r="N24" s="75"/>
      <c r="O24" s="88">
        <f t="shared" si="1"/>
        <v>250</v>
      </c>
    </row>
    <row r="25" spans="1:15" x14ac:dyDescent="0.2">
      <c r="A25" s="9"/>
      <c r="B25" s="9"/>
      <c r="C25" s="9"/>
      <c r="D25" s="75"/>
      <c r="E25" s="75"/>
      <c r="F25" s="75"/>
      <c r="G25" s="88">
        <f t="shared" si="0"/>
        <v>678.88000000000011</v>
      </c>
      <c r="I25" s="9"/>
      <c r="J25" s="9"/>
      <c r="K25" s="9"/>
      <c r="L25" s="75"/>
      <c r="M25" s="75"/>
      <c r="N25" s="75"/>
      <c r="O25" s="88">
        <f t="shared" si="1"/>
        <v>250</v>
      </c>
    </row>
    <row r="26" spans="1:15" x14ac:dyDescent="0.2">
      <c r="A26" s="9"/>
      <c r="B26" s="9"/>
      <c r="C26" s="9"/>
      <c r="D26" s="75"/>
      <c r="E26" s="75"/>
      <c r="F26" s="75"/>
      <c r="G26" s="88">
        <f t="shared" si="0"/>
        <v>678.88000000000011</v>
      </c>
      <c r="I26" s="9"/>
      <c r="J26" s="9"/>
      <c r="K26" s="9"/>
      <c r="L26" s="75"/>
      <c r="M26" s="75"/>
      <c r="N26" s="75"/>
      <c r="O26" s="88">
        <f t="shared" si="1"/>
        <v>250</v>
      </c>
    </row>
    <row r="27" spans="1:15" ht="13.5" thickBot="1" x14ac:dyDescent="0.25">
      <c r="A27" s="37"/>
      <c r="B27" s="37"/>
      <c r="C27" s="37"/>
      <c r="D27" s="89"/>
      <c r="E27" s="89"/>
      <c r="F27" s="89"/>
      <c r="G27" s="88">
        <f t="shared" si="0"/>
        <v>678.88000000000011</v>
      </c>
      <c r="I27" s="37"/>
      <c r="J27" s="37"/>
      <c r="K27" s="37"/>
      <c r="L27" s="89"/>
      <c r="M27" s="89"/>
      <c r="N27" s="89"/>
      <c r="O27" s="88">
        <f t="shared" si="1"/>
        <v>250</v>
      </c>
    </row>
    <row r="28" spans="1:15" ht="13.5" thickTop="1" x14ac:dyDescent="0.2">
      <c r="A28" s="40"/>
      <c r="B28" s="41"/>
      <c r="C28" s="41"/>
      <c r="D28" s="84"/>
      <c r="E28" s="84"/>
      <c r="F28" s="84"/>
      <c r="G28" s="85"/>
      <c r="I28" s="40"/>
      <c r="J28" s="41"/>
      <c r="K28" s="41"/>
      <c r="L28" s="84"/>
      <c r="M28" s="84"/>
      <c r="N28" s="84"/>
      <c r="O28" s="85"/>
    </row>
    <row r="29" spans="1:15" ht="13.5" thickBot="1" x14ac:dyDescent="0.25">
      <c r="A29" s="42" t="s">
        <v>3</v>
      </c>
      <c r="B29" s="43"/>
      <c r="C29" s="43"/>
      <c r="D29" s="82"/>
      <c r="E29" s="91"/>
      <c r="F29" s="91"/>
      <c r="G29" s="220">
        <f>G27</f>
        <v>678.88000000000011</v>
      </c>
      <c r="I29" s="42" t="s">
        <v>3</v>
      </c>
      <c r="J29" s="43"/>
      <c r="K29" s="43"/>
      <c r="L29" s="82"/>
      <c r="M29" s="91"/>
      <c r="N29" s="91"/>
      <c r="O29" s="220">
        <f>O27</f>
        <v>250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32"/>
  <sheetViews>
    <sheetView topLeftCell="E1" zoomScaleNormal="100" workbookViewId="0">
      <selection activeCell="H1" sqref="H1"/>
    </sheetView>
  </sheetViews>
  <sheetFormatPr defaultRowHeight="12" customHeight="1" x14ac:dyDescent="0.2"/>
  <cols>
    <col min="1" max="1" width="11.5703125" style="134" bestFit="1" customWidth="1"/>
    <col min="2" max="2" width="10.7109375" style="134" bestFit="1" customWidth="1"/>
    <col min="3" max="3" width="31.85546875" style="134" bestFit="1" customWidth="1"/>
    <col min="4" max="4" width="10.140625" style="134" customWidth="1"/>
    <col min="5" max="5" width="5.42578125" style="134" bestFit="1" customWidth="1"/>
    <col min="6" max="6" width="12" style="134" bestFit="1" customWidth="1"/>
    <col min="7" max="7" width="11.5703125" style="134" bestFit="1" customWidth="1"/>
    <col min="8" max="8" width="9.140625" style="134"/>
    <col min="9" max="9" width="11.5703125" style="134" bestFit="1" customWidth="1"/>
    <col min="10" max="10" width="10.7109375" style="134" bestFit="1" customWidth="1"/>
    <col min="11" max="11" width="31.85546875" style="134" bestFit="1" customWidth="1"/>
    <col min="12" max="12" width="10.140625" style="134" customWidth="1"/>
    <col min="13" max="13" width="5.42578125" style="134" bestFit="1" customWidth="1"/>
    <col min="14" max="14" width="12" style="134" bestFit="1" customWidth="1"/>
    <col min="15" max="15" width="11.5703125" style="134" bestFit="1" customWidth="1"/>
    <col min="16" max="16384" width="9.140625" style="134"/>
  </cols>
  <sheetData>
    <row r="1" spans="1:15" ht="12" customHeight="1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ht="12" customHeight="1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ht="12" customHeight="1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customHeight="1" x14ac:dyDescent="0.2">
      <c r="A4" s="359" t="s">
        <v>15</v>
      </c>
      <c r="B4" s="360"/>
      <c r="C4" s="360"/>
      <c r="D4" s="360"/>
      <c r="E4" s="360"/>
      <c r="F4" s="360"/>
      <c r="G4" s="361"/>
      <c r="H4" s="292"/>
      <c r="I4" s="359" t="s">
        <v>15</v>
      </c>
      <c r="J4" s="360"/>
      <c r="K4" s="360"/>
      <c r="L4" s="360"/>
      <c r="M4" s="360"/>
      <c r="N4" s="360"/>
      <c r="O4" s="361"/>
    </row>
    <row r="5" spans="1:15" ht="15" customHeight="1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2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82" t="s">
        <v>1</v>
      </c>
      <c r="B7" s="224" t="s">
        <v>12</v>
      </c>
      <c r="C7" s="183" t="s">
        <v>0</v>
      </c>
      <c r="D7" s="184" t="s">
        <v>2</v>
      </c>
      <c r="E7" s="262" t="s">
        <v>8</v>
      </c>
      <c r="F7" s="184" t="s">
        <v>5</v>
      </c>
      <c r="G7" s="185" t="s">
        <v>6</v>
      </c>
      <c r="I7" s="182" t="s">
        <v>1</v>
      </c>
      <c r="J7" s="224" t="s">
        <v>12</v>
      </c>
      <c r="K7" s="183" t="s">
        <v>0</v>
      </c>
      <c r="L7" s="184" t="s">
        <v>2</v>
      </c>
      <c r="M7" s="262" t="s">
        <v>8</v>
      </c>
      <c r="N7" s="184" t="s">
        <v>5</v>
      </c>
      <c r="O7" s="185" t="s">
        <v>6</v>
      </c>
    </row>
    <row r="8" spans="1:15" ht="12" customHeight="1" x14ac:dyDescent="0.2">
      <c r="A8" s="257"/>
      <c r="B8" s="247"/>
      <c r="C8" s="247" t="s">
        <v>85</v>
      </c>
      <c r="D8" s="258">
        <v>1200</v>
      </c>
      <c r="E8" s="258"/>
      <c r="F8" s="258"/>
      <c r="G8" s="259">
        <f>D8</f>
        <v>1200</v>
      </c>
      <c r="I8" s="257"/>
      <c r="J8" s="247"/>
      <c r="K8" s="193" t="s">
        <v>86</v>
      </c>
      <c r="L8" s="188"/>
      <c r="M8" s="258"/>
      <c r="N8" s="258"/>
      <c r="O8" s="259">
        <f>+G32</f>
        <v>826.01</v>
      </c>
    </row>
    <row r="9" spans="1:15" s="148" customFormat="1" ht="12" customHeight="1" x14ac:dyDescent="0.2">
      <c r="A9" s="123">
        <v>42622</v>
      </c>
      <c r="B9" s="124"/>
      <c r="C9" s="124" t="s">
        <v>102</v>
      </c>
      <c r="D9" s="207"/>
      <c r="E9" s="207"/>
      <c r="F9" s="208">
        <v>373.99</v>
      </c>
      <c r="G9" s="211">
        <f>SUM(G8+D9-E9-F9)</f>
        <v>826.01</v>
      </c>
      <c r="H9" s="177"/>
      <c r="I9" s="123">
        <v>42795</v>
      </c>
      <c r="J9" s="124">
        <v>11144971</v>
      </c>
      <c r="K9" s="124" t="s">
        <v>102</v>
      </c>
      <c r="L9" s="207"/>
      <c r="M9" s="207"/>
      <c r="N9" s="208">
        <v>308.5</v>
      </c>
      <c r="O9" s="211">
        <f>SUM(O8+L9-M9-N9)</f>
        <v>517.51</v>
      </c>
    </row>
    <row r="10" spans="1:15" ht="12" customHeight="1" x14ac:dyDescent="0.2">
      <c r="A10" s="123"/>
      <c r="B10" s="124"/>
      <c r="C10" s="193"/>
      <c r="D10" s="188"/>
      <c r="E10" s="189"/>
      <c r="F10" s="190"/>
      <c r="G10" s="211">
        <f t="shared" ref="G10:G24" si="0">SUM(G9+D10-E10-F10)</f>
        <v>826.01</v>
      </c>
      <c r="I10" s="123"/>
      <c r="J10" s="124"/>
      <c r="K10" s="193"/>
      <c r="L10" s="188"/>
      <c r="M10" s="189"/>
      <c r="N10" s="190"/>
      <c r="O10" s="211">
        <f t="shared" ref="O10:O29" si="1">SUM(O9+L10-M10-N10)</f>
        <v>517.51</v>
      </c>
    </row>
    <row r="11" spans="1:15" ht="12" customHeight="1" x14ac:dyDescent="0.2">
      <c r="A11" s="123"/>
      <c r="B11" s="124"/>
      <c r="C11" s="193"/>
      <c r="D11" s="188"/>
      <c r="E11" s="189"/>
      <c r="F11" s="190"/>
      <c r="G11" s="211">
        <f t="shared" si="0"/>
        <v>826.01</v>
      </c>
      <c r="I11" s="123"/>
      <c r="J11" s="124"/>
      <c r="K11" s="193"/>
      <c r="L11" s="188"/>
      <c r="M11" s="189"/>
      <c r="N11" s="190"/>
      <c r="O11" s="211">
        <f t="shared" si="1"/>
        <v>517.51</v>
      </c>
    </row>
    <row r="12" spans="1:15" ht="12" customHeight="1" x14ac:dyDescent="0.2">
      <c r="A12" s="123"/>
      <c r="B12" s="193"/>
      <c r="C12" s="193"/>
      <c r="D12" s="188"/>
      <c r="E12" s="189"/>
      <c r="F12" s="190"/>
      <c r="G12" s="211">
        <f t="shared" si="0"/>
        <v>826.01</v>
      </c>
      <c r="I12" s="123"/>
      <c r="J12" s="193"/>
      <c r="K12" s="193"/>
      <c r="L12" s="188"/>
      <c r="M12" s="189"/>
      <c r="N12" s="190"/>
      <c r="O12" s="211">
        <f t="shared" si="1"/>
        <v>517.51</v>
      </c>
    </row>
    <row r="13" spans="1:15" s="264" customFormat="1" ht="12" customHeight="1" x14ac:dyDescent="0.2">
      <c r="A13" s="123"/>
      <c r="B13" s="193"/>
      <c r="C13" s="193"/>
      <c r="D13" s="188"/>
      <c r="E13" s="189"/>
      <c r="F13" s="190"/>
      <c r="G13" s="211">
        <f t="shared" si="0"/>
        <v>826.01</v>
      </c>
      <c r="I13" s="123"/>
      <c r="J13" s="193"/>
      <c r="K13" s="193"/>
      <c r="L13" s="188"/>
      <c r="M13" s="189"/>
      <c r="N13" s="190"/>
      <c r="O13" s="211">
        <f t="shared" si="1"/>
        <v>517.51</v>
      </c>
    </row>
    <row r="14" spans="1:15" ht="12" customHeight="1" x14ac:dyDescent="0.2">
      <c r="A14" s="209"/>
      <c r="B14" s="191"/>
      <c r="C14" s="191"/>
      <c r="D14" s="212"/>
      <c r="E14" s="212"/>
      <c r="F14" s="212"/>
      <c r="G14" s="211">
        <f t="shared" si="0"/>
        <v>826.01</v>
      </c>
      <c r="I14" s="209"/>
      <c r="J14" s="191"/>
      <c r="K14" s="191"/>
      <c r="L14" s="212"/>
      <c r="M14" s="212"/>
      <c r="N14" s="212"/>
      <c r="O14" s="211">
        <f t="shared" si="1"/>
        <v>517.51</v>
      </c>
    </row>
    <row r="15" spans="1:15" ht="12" customHeight="1" x14ac:dyDescent="0.2">
      <c r="A15" s="209"/>
      <c r="B15" s="191"/>
      <c r="C15" s="191"/>
      <c r="D15" s="189"/>
      <c r="E15" s="189"/>
      <c r="F15" s="189"/>
      <c r="G15" s="211">
        <f t="shared" si="0"/>
        <v>826.01</v>
      </c>
      <c r="I15" s="209"/>
      <c r="J15" s="191"/>
      <c r="K15" s="191"/>
      <c r="L15" s="189"/>
      <c r="M15" s="189"/>
      <c r="N15" s="189"/>
      <c r="O15" s="211">
        <f t="shared" si="1"/>
        <v>517.51</v>
      </c>
    </row>
    <row r="16" spans="1:15" ht="12" customHeight="1" x14ac:dyDescent="0.2">
      <c r="A16" s="209"/>
      <c r="B16" s="191"/>
      <c r="C16" s="191"/>
      <c r="D16" s="189"/>
      <c r="E16" s="189"/>
      <c r="F16" s="189"/>
      <c r="G16" s="211">
        <f t="shared" si="0"/>
        <v>826.01</v>
      </c>
      <c r="I16" s="209"/>
      <c r="J16" s="191"/>
      <c r="K16" s="191"/>
      <c r="L16" s="189"/>
      <c r="M16" s="189"/>
      <c r="N16" s="189"/>
      <c r="O16" s="211">
        <f t="shared" si="1"/>
        <v>517.51</v>
      </c>
    </row>
    <row r="17" spans="1:15" ht="12" customHeight="1" x14ac:dyDescent="0.2">
      <c r="A17" s="209"/>
      <c r="B17" s="191"/>
      <c r="C17" s="191"/>
      <c r="D17" s="189"/>
      <c r="E17" s="189"/>
      <c r="F17" s="189"/>
      <c r="G17" s="211">
        <f t="shared" si="0"/>
        <v>826.01</v>
      </c>
      <c r="I17" s="209"/>
      <c r="J17" s="191"/>
      <c r="K17" s="191"/>
      <c r="L17" s="189"/>
      <c r="M17" s="189"/>
      <c r="N17" s="189"/>
      <c r="O17" s="211">
        <f t="shared" si="1"/>
        <v>517.51</v>
      </c>
    </row>
    <row r="18" spans="1:15" ht="12" customHeight="1" x14ac:dyDescent="0.2">
      <c r="A18" s="209"/>
      <c r="B18" s="191"/>
      <c r="C18" s="191"/>
      <c r="D18" s="189"/>
      <c r="E18" s="189"/>
      <c r="F18" s="189"/>
      <c r="G18" s="211">
        <f t="shared" si="0"/>
        <v>826.01</v>
      </c>
      <c r="I18" s="209"/>
      <c r="J18" s="191"/>
      <c r="K18" s="191"/>
      <c r="L18" s="189"/>
      <c r="M18" s="189"/>
      <c r="N18" s="189"/>
      <c r="O18" s="211">
        <f t="shared" si="1"/>
        <v>517.51</v>
      </c>
    </row>
    <row r="19" spans="1:15" ht="12" customHeight="1" x14ac:dyDescent="0.2">
      <c r="A19" s="209"/>
      <c r="B19" s="191"/>
      <c r="C19" s="191"/>
      <c r="D19" s="189"/>
      <c r="E19" s="189"/>
      <c r="F19" s="189"/>
      <c r="G19" s="211">
        <f t="shared" si="0"/>
        <v>826.01</v>
      </c>
      <c r="I19" s="209"/>
      <c r="J19" s="191"/>
      <c r="K19" s="191"/>
      <c r="L19" s="189"/>
      <c r="M19" s="189"/>
      <c r="N19" s="189"/>
      <c r="O19" s="211">
        <f t="shared" si="1"/>
        <v>517.51</v>
      </c>
    </row>
    <row r="20" spans="1:15" ht="12" customHeight="1" x14ac:dyDescent="0.2">
      <c r="A20" s="209"/>
      <c r="B20" s="191"/>
      <c r="C20" s="191"/>
      <c r="D20" s="189"/>
      <c r="E20" s="189"/>
      <c r="F20" s="189"/>
      <c r="G20" s="211">
        <f t="shared" si="0"/>
        <v>826.01</v>
      </c>
      <c r="I20" s="209"/>
      <c r="J20" s="191"/>
      <c r="K20" s="191"/>
      <c r="L20" s="189"/>
      <c r="M20" s="189"/>
      <c r="N20" s="189"/>
      <c r="O20" s="211">
        <f t="shared" si="1"/>
        <v>517.51</v>
      </c>
    </row>
    <row r="21" spans="1:15" ht="12" customHeight="1" x14ac:dyDescent="0.2">
      <c r="A21" s="209"/>
      <c r="B21" s="191"/>
      <c r="C21" s="191"/>
      <c r="D21" s="189"/>
      <c r="E21" s="189"/>
      <c r="F21" s="189"/>
      <c r="G21" s="211">
        <f t="shared" si="0"/>
        <v>826.01</v>
      </c>
      <c r="I21" s="209"/>
      <c r="J21" s="191"/>
      <c r="K21" s="191"/>
      <c r="L21" s="189"/>
      <c r="M21" s="189"/>
      <c r="N21" s="189"/>
      <c r="O21" s="211">
        <f t="shared" si="1"/>
        <v>517.51</v>
      </c>
    </row>
    <row r="22" spans="1:15" ht="12" customHeight="1" x14ac:dyDescent="0.2">
      <c r="A22" s="209"/>
      <c r="B22" s="191"/>
      <c r="C22" s="191"/>
      <c r="D22" s="189"/>
      <c r="E22" s="189"/>
      <c r="F22" s="189"/>
      <c r="G22" s="211">
        <f t="shared" si="0"/>
        <v>826.01</v>
      </c>
      <c r="I22" s="209"/>
      <c r="J22" s="191"/>
      <c r="K22" s="191"/>
      <c r="L22" s="189"/>
      <c r="M22" s="189"/>
      <c r="N22" s="189"/>
      <c r="O22" s="211">
        <f t="shared" si="1"/>
        <v>517.51</v>
      </c>
    </row>
    <row r="23" spans="1:15" ht="12" customHeight="1" x14ac:dyDescent="0.2">
      <c r="A23" s="209"/>
      <c r="B23" s="191"/>
      <c r="C23" s="191"/>
      <c r="D23" s="189"/>
      <c r="E23" s="189"/>
      <c r="F23" s="189"/>
      <c r="G23" s="211">
        <f t="shared" si="0"/>
        <v>826.01</v>
      </c>
      <c r="I23" s="209"/>
      <c r="J23" s="191"/>
      <c r="K23" s="191"/>
      <c r="L23" s="189"/>
      <c r="M23" s="189"/>
      <c r="N23" s="189"/>
      <c r="O23" s="211">
        <f t="shared" si="1"/>
        <v>517.51</v>
      </c>
    </row>
    <row r="24" spans="1:15" ht="12" customHeight="1" x14ac:dyDescent="0.2">
      <c r="A24" s="209"/>
      <c r="B24" s="191"/>
      <c r="C24" s="191"/>
      <c r="D24" s="189"/>
      <c r="E24" s="189"/>
      <c r="F24" s="189"/>
      <c r="G24" s="211">
        <f t="shared" si="0"/>
        <v>826.01</v>
      </c>
      <c r="I24" s="209"/>
      <c r="J24" s="191"/>
      <c r="K24" s="191"/>
      <c r="L24" s="189"/>
      <c r="M24" s="189"/>
      <c r="N24" s="189"/>
      <c r="O24" s="211">
        <f t="shared" si="1"/>
        <v>517.51</v>
      </c>
    </row>
    <row r="25" spans="1:15" ht="12" customHeight="1" x14ac:dyDescent="0.2">
      <c r="A25" s="209"/>
      <c r="B25" s="191"/>
      <c r="C25" s="191"/>
      <c r="D25" s="189"/>
      <c r="E25" s="189"/>
      <c r="F25" s="189"/>
      <c r="G25" s="195">
        <f t="shared" ref="G25:G29" si="2">SUM(G24+D25-E25-F25)</f>
        <v>826.01</v>
      </c>
      <c r="I25" s="209"/>
      <c r="J25" s="191"/>
      <c r="K25" s="191"/>
      <c r="L25" s="189"/>
      <c r="M25" s="189"/>
      <c r="N25" s="189"/>
      <c r="O25" s="195">
        <f t="shared" si="1"/>
        <v>517.51</v>
      </c>
    </row>
    <row r="26" spans="1:15" ht="12" customHeight="1" x14ac:dyDescent="0.2">
      <c r="A26" s="209"/>
      <c r="B26" s="191"/>
      <c r="C26" s="191"/>
      <c r="D26" s="189"/>
      <c r="E26" s="189"/>
      <c r="F26" s="189"/>
      <c r="G26" s="195">
        <f t="shared" si="2"/>
        <v>826.01</v>
      </c>
      <c r="I26" s="209"/>
      <c r="J26" s="191"/>
      <c r="K26" s="191"/>
      <c r="L26" s="189"/>
      <c r="M26" s="189"/>
      <c r="N26" s="189"/>
      <c r="O26" s="195">
        <f t="shared" si="1"/>
        <v>517.51</v>
      </c>
    </row>
    <row r="27" spans="1:15" ht="12" customHeight="1" x14ac:dyDescent="0.2">
      <c r="A27" s="209"/>
      <c r="B27" s="191"/>
      <c r="C27" s="191"/>
      <c r="D27" s="189"/>
      <c r="E27" s="189"/>
      <c r="F27" s="189"/>
      <c r="G27" s="195">
        <f t="shared" si="2"/>
        <v>826.01</v>
      </c>
      <c r="I27" s="209"/>
      <c r="J27" s="191"/>
      <c r="K27" s="191"/>
      <c r="L27" s="189"/>
      <c r="M27" s="189"/>
      <c r="N27" s="189"/>
      <c r="O27" s="195">
        <f t="shared" si="1"/>
        <v>517.51</v>
      </c>
    </row>
    <row r="28" spans="1:15" ht="12" customHeight="1" x14ac:dyDescent="0.2">
      <c r="A28" s="209"/>
      <c r="B28" s="191"/>
      <c r="C28" s="191"/>
      <c r="D28" s="189"/>
      <c r="E28" s="189"/>
      <c r="F28" s="189"/>
      <c r="G28" s="195">
        <f t="shared" si="2"/>
        <v>826.01</v>
      </c>
      <c r="I28" s="209"/>
      <c r="J28" s="191"/>
      <c r="K28" s="191"/>
      <c r="L28" s="189"/>
      <c r="M28" s="189"/>
      <c r="N28" s="189"/>
      <c r="O28" s="195">
        <f t="shared" si="1"/>
        <v>517.51</v>
      </c>
    </row>
    <row r="29" spans="1:15" ht="12" customHeight="1" x14ac:dyDescent="0.2">
      <c r="A29" s="209"/>
      <c r="B29" s="191"/>
      <c r="C29" s="191"/>
      <c r="D29" s="189"/>
      <c r="E29" s="189"/>
      <c r="F29" s="189"/>
      <c r="G29" s="195">
        <f t="shared" si="2"/>
        <v>826.01</v>
      </c>
      <c r="I29" s="209"/>
      <c r="J29" s="191"/>
      <c r="K29" s="191"/>
      <c r="L29" s="189"/>
      <c r="M29" s="189"/>
      <c r="N29" s="189"/>
      <c r="O29" s="195">
        <f t="shared" si="1"/>
        <v>517.51</v>
      </c>
    </row>
    <row r="30" spans="1:15" ht="12" customHeight="1" thickBot="1" x14ac:dyDescent="0.25">
      <c r="A30" s="213"/>
      <c r="B30" s="210"/>
      <c r="C30" s="210"/>
      <c r="D30" s="214"/>
      <c r="E30" s="214"/>
      <c r="F30" s="214"/>
      <c r="G30" s="215">
        <f>SUM(G29+D30-E30-F30)</f>
        <v>826.01</v>
      </c>
      <c r="I30" s="213"/>
      <c r="J30" s="210"/>
      <c r="K30" s="210"/>
      <c r="L30" s="214"/>
      <c r="M30" s="214"/>
      <c r="N30" s="214"/>
      <c r="O30" s="215">
        <f>SUM(O29+L30-M30-N30)</f>
        <v>517.51</v>
      </c>
    </row>
    <row r="31" spans="1:15" ht="12" customHeight="1" thickTop="1" x14ac:dyDescent="0.2">
      <c r="A31" s="180"/>
      <c r="B31" s="178"/>
      <c r="C31" s="178"/>
      <c r="D31" s="179"/>
      <c r="E31" s="179"/>
      <c r="F31" s="179"/>
      <c r="G31" s="181"/>
      <c r="I31" s="180"/>
      <c r="J31" s="178"/>
      <c r="K31" s="178"/>
      <c r="L31" s="179"/>
      <c r="M31" s="179"/>
      <c r="N31" s="179"/>
      <c r="O31" s="181"/>
    </row>
    <row r="32" spans="1:15" ht="12" customHeight="1" thickBot="1" x14ac:dyDescent="0.25">
      <c r="A32" s="203" t="s">
        <v>3</v>
      </c>
      <c r="B32" s="204"/>
      <c r="C32" s="204"/>
      <c r="D32" s="205"/>
      <c r="E32" s="206"/>
      <c r="F32" s="206"/>
      <c r="G32" s="219">
        <f>G30</f>
        <v>826.01</v>
      </c>
      <c r="I32" s="203" t="s">
        <v>3</v>
      </c>
      <c r="J32" s="254"/>
      <c r="K32" s="254"/>
      <c r="L32" s="205"/>
      <c r="M32" s="206"/>
      <c r="N32" s="206"/>
      <c r="O32" s="219">
        <f>O30</f>
        <v>517.51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35"/>
  <sheetViews>
    <sheetView topLeftCell="H1" zoomScaleNormal="100" workbookViewId="0">
      <selection activeCell="H1" sqref="H1"/>
    </sheetView>
  </sheetViews>
  <sheetFormatPr defaultRowHeight="12.75" x14ac:dyDescent="0.2"/>
  <cols>
    <col min="1" max="1" width="11.5703125" bestFit="1" customWidth="1"/>
    <col min="2" max="2" width="11.5703125" style="265" customWidth="1"/>
    <col min="3" max="3" width="25.7109375" customWidth="1"/>
    <col min="4" max="4" width="14.7109375" customWidth="1"/>
    <col min="5" max="5" width="5.42578125" bestFit="1" customWidth="1"/>
    <col min="6" max="6" width="12" bestFit="1" customWidth="1"/>
    <col min="7" max="7" width="11.5703125" bestFit="1" customWidth="1"/>
    <col min="9" max="9" width="11.5703125" bestFit="1" customWidth="1"/>
    <col min="10" max="10" width="11.5703125" customWidth="1"/>
    <col min="11" max="11" width="25.7109375" customWidth="1"/>
    <col min="12" max="12" width="14.7109375" customWidth="1"/>
    <col min="13" max="13" width="5.42578125" bestFit="1" customWidth="1"/>
    <col min="14" max="14" width="12" bestFit="1" customWidth="1"/>
    <col min="15" max="15" width="11.5703125" bestFit="1" customWidth="1"/>
  </cols>
  <sheetData>
    <row r="1" spans="1:15" ht="13.5" customHeight="1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ht="13.5" customHeight="1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55</v>
      </c>
      <c r="B4" s="360"/>
      <c r="C4" s="360"/>
      <c r="D4" s="360"/>
      <c r="E4" s="360"/>
      <c r="F4" s="360"/>
      <c r="G4" s="361"/>
      <c r="I4" s="359" t="s">
        <v>55</v>
      </c>
      <c r="J4" s="360"/>
      <c r="K4" s="360"/>
      <c r="L4" s="360"/>
      <c r="M4" s="360"/>
      <c r="N4" s="360"/>
      <c r="O4" s="361"/>
    </row>
    <row r="5" spans="1:15" ht="15.75" customHeight="1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82" t="s">
        <v>1</v>
      </c>
      <c r="B7" s="224" t="s">
        <v>12</v>
      </c>
      <c r="C7" s="183" t="s">
        <v>0</v>
      </c>
      <c r="D7" s="184" t="s">
        <v>2</v>
      </c>
      <c r="E7" s="262" t="s">
        <v>8</v>
      </c>
      <c r="F7" s="184" t="s">
        <v>5</v>
      </c>
      <c r="G7" s="185" t="s">
        <v>6</v>
      </c>
      <c r="I7" s="182" t="s">
        <v>1</v>
      </c>
      <c r="J7" s="224" t="s">
        <v>12</v>
      </c>
      <c r="K7" s="183" t="s">
        <v>0</v>
      </c>
      <c r="L7" s="184" t="s">
        <v>2</v>
      </c>
      <c r="M7" s="262" t="s">
        <v>8</v>
      </c>
      <c r="N7" s="184" t="s">
        <v>5</v>
      </c>
      <c r="O7" s="185" t="s">
        <v>6</v>
      </c>
    </row>
    <row r="8" spans="1:15" x14ac:dyDescent="0.2">
      <c r="A8" s="257"/>
      <c r="B8" s="247"/>
      <c r="C8" s="247" t="s">
        <v>80</v>
      </c>
      <c r="D8" s="258">
        <v>2442.8000000000002</v>
      </c>
      <c r="E8" s="258"/>
      <c r="F8" s="258"/>
      <c r="G8" s="259">
        <f>D8</f>
        <v>2442.8000000000002</v>
      </c>
      <c r="I8" s="14"/>
      <c r="J8" s="244"/>
      <c r="K8" s="64" t="s">
        <v>86</v>
      </c>
      <c r="L8" s="117">
        <v>8521.14</v>
      </c>
      <c r="M8" s="117"/>
      <c r="N8" s="118"/>
      <c r="O8" s="259">
        <f>L8</f>
        <v>8521.14</v>
      </c>
    </row>
    <row r="9" spans="1:15" x14ac:dyDescent="0.2">
      <c r="A9" s="14">
        <v>42625</v>
      </c>
      <c r="B9" s="244"/>
      <c r="C9" s="64" t="s">
        <v>105</v>
      </c>
      <c r="D9" s="15"/>
      <c r="E9" s="10"/>
      <c r="F9" s="21">
        <v>403.75</v>
      </c>
      <c r="G9" s="22">
        <f>SUM(G8+D9-E9-F9)</f>
        <v>2039.0500000000002</v>
      </c>
      <c r="I9" s="14">
        <v>42766</v>
      </c>
      <c r="J9" s="244">
        <v>11104666</v>
      </c>
      <c r="K9" s="64" t="s">
        <v>181</v>
      </c>
      <c r="L9" s="15"/>
      <c r="M9" s="10"/>
      <c r="N9" s="21">
        <v>2961</v>
      </c>
      <c r="O9" s="22">
        <f>SUM(O8+L9-M9-N9)</f>
        <v>5560.1399999999994</v>
      </c>
    </row>
    <row r="10" spans="1:15" x14ac:dyDescent="0.2">
      <c r="A10" s="14">
        <v>42655</v>
      </c>
      <c r="B10" s="244"/>
      <c r="C10" s="64" t="s">
        <v>109</v>
      </c>
      <c r="D10" s="15"/>
      <c r="E10" s="10"/>
      <c r="F10" s="21">
        <v>180</v>
      </c>
      <c r="G10" s="22">
        <f t="shared" ref="G10:G23" si="0">SUM(G9+D10-E10-F10)</f>
        <v>1859.0500000000002</v>
      </c>
      <c r="I10" s="14">
        <v>42766</v>
      </c>
      <c r="J10" s="267">
        <v>11103801</v>
      </c>
      <c r="K10" s="64" t="s">
        <v>186</v>
      </c>
      <c r="L10" s="15"/>
      <c r="M10" s="10"/>
      <c r="N10" s="21">
        <v>1219.8399999999999</v>
      </c>
      <c r="O10" s="22">
        <f t="shared" ref="O10:O24" si="1">SUM(O9+L10-M10-N10)</f>
        <v>4340.2999999999993</v>
      </c>
    </row>
    <row r="11" spans="1:15" x14ac:dyDescent="0.2">
      <c r="A11" s="14">
        <v>42655</v>
      </c>
      <c r="B11" s="244"/>
      <c r="C11" s="64" t="s">
        <v>109</v>
      </c>
      <c r="D11" s="15"/>
      <c r="E11" s="10"/>
      <c r="F11" s="21">
        <v>1320</v>
      </c>
      <c r="G11" s="22">
        <f t="shared" si="0"/>
        <v>539.05000000000018</v>
      </c>
      <c r="I11" s="14"/>
      <c r="J11" s="222"/>
      <c r="K11" s="64"/>
      <c r="L11" s="15"/>
      <c r="M11" s="10"/>
      <c r="N11" s="21"/>
      <c r="O11" s="22">
        <f t="shared" si="1"/>
        <v>4340.2999999999993</v>
      </c>
    </row>
    <row r="12" spans="1:15" x14ac:dyDescent="0.2">
      <c r="A12" s="14">
        <v>42634</v>
      </c>
      <c r="B12" s="244"/>
      <c r="C12" s="64" t="s">
        <v>105</v>
      </c>
      <c r="D12" s="15"/>
      <c r="E12" s="10"/>
      <c r="F12" s="21">
        <v>76</v>
      </c>
      <c r="G12" s="22">
        <f t="shared" si="0"/>
        <v>463.05000000000018</v>
      </c>
      <c r="I12" s="14"/>
      <c r="J12" s="222"/>
      <c r="K12" s="64"/>
      <c r="L12" s="15"/>
      <c r="M12" s="10"/>
      <c r="N12" s="21"/>
      <c r="O12" s="22">
        <f t="shared" si="1"/>
        <v>4340.2999999999993</v>
      </c>
    </row>
    <row r="13" spans="1:15" x14ac:dyDescent="0.2">
      <c r="A13" s="14">
        <v>42689</v>
      </c>
      <c r="B13" s="244"/>
      <c r="C13" s="64" t="s">
        <v>121</v>
      </c>
      <c r="D13" s="15">
        <v>32.880000000000003</v>
      </c>
      <c r="E13" s="10"/>
      <c r="F13" s="21"/>
      <c r="G13" s="22">
        <f t="shared" si="0"/>
        <v>495.93000000000018</v>
      </c>
      <c r="I13" s="14"/>
      <c r="J13" s="244"/>
      <c r="K13" s="64"/>
      <c r="L13" s="15"/>
      <c r="M13" s="10"/>
      <c r="N13" s="21"/>
      <c r="O13" s="22">
        <f t="shared" si="1"/>
        <v>4340.2999999999993</v>
      </c>
    </row>
    <row r="14" spans="1:15" x14ac:dyDescent="0.2">
      <c r="A14" s="14">
        <v>42724</v>
      </c>
      <c r="B14" s="222"/>
      <c r="C14" s="64" t="s">
        <v>105</v>
      </c>
      <c r="D14" s="15"/>
      <c r="E14" s="10"/>
      <c r="F14" s="21">
        <v>73.099999999999994</v>
      </c>
      <c r="G14" s="22">
        <f t="shared" si="0"/>
        <v>422.83000000000015</v>
      </c>
      <c r="I14" s="14"/>
      <c r="J14" s="222"/>
      <c r="K14" s="64"/>
      <c r="L14" s="15"/>
      <c r="M14" s="10"/>
      <c r="N14" s="21"/>
      <c r="O14" s="22">
        <f t="shared" si="1"/>
        <v>4340.2999999999993</v>
      </c>
    </row>
    <row r="15" spans="1:15" x14ac:dyDescent="0.2">
      <c r="A15" s="14"/>
      <c r="B15" s="222"/>
      <c r="C15" s="64"/>
      <c r="D15" s="117"/>
      <c r="E15" s="117"/>
      <c r="F15" s="118"/>
      <c r="G15" s="22">
        <f t="shared" si="0"/>
        <v>422.83000000000015</v>
      </c>
      <c r="I15" s="14"/>
      <c r="J15" s="222"/>
      <c r="K15" s="64"/>
      <c r="L15" s="117"/>
      <c r="M15" s="117"/>
      <c r="N15" s="118"/>
      <c r="O15" s="22">
        <f t="shared" si="1"/>
        <v>4340.2999999999993</v>
      </c>
    </row>
    <row r="16" spans="1:15" x14ac:dyDescent="0.2">
      <c r="A16" s="14"/>
      <c r="B16" s="244"/>
      <c r="C16" s="64"/>
      <c r="D16" s="117"/>
      <c r="E16" s="117"/>
      <c r="F16" s="118"/>
      <c r="G16" s="22">
        <f t="shared" si="0"/>
        <v>422.83000000000015</v>
      </c>
      <c r="H16" s="95"/>
      <c r="I16" s="14"/>
      <c r="J16" s="244"/>
      <c r="K16" s="64"/>
      <c r="L16" s="117"/>
      <c r="M16" s="117"/>
      <c r="N16" s="118"/>
      <c r="O16" s="22">
        <f t="shared" si="1"/>
        <v>4340.2999999999993</v>
      </c>
    </row>
    <row r="17" spans="1:15" s="49" customFormat="1" x14ac:dyDescent="0.2">
      <c r="A17" s="14"/>
      <c r="B17" s="244"/>
      <c r="C17" s="64"/>
      <c r="D17" s="15"/>
      <c r="E17" s="10"/>
      <c r="F17" s="21"/>
      <c r="G17" s="22">
        <f t="shared" si="0"/>
        <v>422.83000000000015</v>
      </c>
      <c r="H17" s="68"/>
      <c r="I17" s="14"/>
      <c r="J17" s="244"/>
      <c r="K17" s="64"/>
      <c r="L17" s="15"/>
      <c r="M17" s="10"/>
      <c r="N17" s="21"/>
      <c r="O17" s="22">
        <f t="shared" si="1"/>
        <v>4340.2999999999993</v>
      </c>
    </row>
    <row r="18" spans="1:15" s="49" customFormat="1" x14ac:dyDescent="0.2">
      <c r="A18" s="14"/>
      <c r="B18" s="267"/>
      <c r="C18" s="64"/>
      <c r="D18" s="15"/>
      <c r="E18" s="10"/>
      <c r="F18" s="21"/>
      <c r="G18" s="22">
        <f t="shared" si="0"/>
        <v>422.83000000000015</v>
      </c>
      <c r="H18" s="68"/>
      <c r="I18" s="14"/>
      <c r="J18" s="267"/>
      <c r="K18" s="64"/>
      <c r="L18" s="15"/>
      <c r="M18" s="10"/>
      <c r="N18" s="21"/>
      <c r="O18" s="22">
        <f t="shared" si="1"/>
        <v>4340.2999999999993</v>
      </c>
    </row>
    <row r="19" spans="1:15" x14ac:dyDescent="0.2">
      <c r="A19" s="14"/>
      <c r="B19" s="222"/>
      <c r="C19" s="64"/>
      <c r="D19" s="15"/>
      <c r="E19" s="10"/>
      <c r="F19" s="21"/>
      <c r="G19" s="22">
        <f t="shared" si="0"/>
        <v>422.83000000000015</v>
      </c>
      <c r="I19" s="14"/>
      <c r="J19" s="222"/>
      <c r="K19" s="64"/>
      <c r="L19" s="15"/>
      <c r="M19" s="10"/>
      <c r="N19" s="21"/>
      <c r="O19" s="22">
        <f t="shared" si="1"/>
        <v>4340.2999999999993</v>
      </c>
    </row>
    <row r="20" spans="1:15" x14ac:dyDescent="0.2">
      <c r="A20" s="14"/>
      <c r="B20" s="222"/>
      <c r="C20" s="64"/>
      <c r="D20" s="15"/>
      <c r="E20" s="10"/>
      <c r="F20" s="21"/>
      <c r="G20" s="22">
        <f t="shared" si="0"/>
        <v>422.83000000000015</v>
      </c>
      <c r="I20" s="14"/>
      <c r="J20" s="222"/>
      <c r="K20" s="64"/>
      <c r="L20" s="15"/>
      <c r="M20" s="10"/>
      <c r="N20" s="21"/>
      <c r="O20" s="22">
        <f t="shared" si="1"/>
        <v>4340.2999999999993</v>
      </c>
    </row>
    <row r="21" spans="1:15" x14ac:dyDescent="0.2">
      <c r="A21" s="14"/>
      <c r="B21" s="222"/>
      <c r="C21" s="9"/>
      <c r="D21" s="15"/>
      <c r="E21" s="10"/>
      <c r="F21" s="21"/>
      <c r="G21" s="22">
        <f t="shared" si="0"/>
        <v>422.83000000000015</v>
      </c>
      <c r="I21" s="14"/>
      <c r="J21" s="222"/>
      <c r="K21" s="9"/>
      <c r="L21" s="15"/>
      <c r="M21" s="10"/>
      <c r="N21" s="21"/>
      <c r="O21" s="22">
        <f t="shared" si="1"/>
        <v>4340.2999999999993</v>
      </c>
    </row>
    <row r="22" spans="1:15" x14ac:dyDescent="0.2">
      <c r="A22" s="14"/>
      <c r="B22" s="222"/>
      <c r="C22" s="9"/>
      <c r="D22" s="15"/>
      <c r="E22" s="10"/>
      <c r="F22" s="21"/>
      <c r="G22" s="22">
        <f t="shared" si="0"/>
        <v>422.83000000000015</v>
      </c>
      <c r="I22" s="14"/>
      <c r="J22" s="222"/>
      <c r="K22" s="9"/>
      <c r="L22" s="15"/>
      <c r="M22" s="10"/>
      <c r="N22" s="21"/>
      <c r="O22" s="22">
        <f t="shared" si="1"/>
        <v>4340.2999999999993</v>
      </c>
    </row>
    <row r="23" spans="1:15" x14ac:dyDescent="0.2">
      <c r="A23" s="29"/>
      <c r="B23" s="267"/>
      <c r="C23" s="27"/>
      <c r="D23" s="10"/>
      <c r="E23" s="10"/>
      <c r="F23" s="10"/>
      <c r="G23" s="22">
        <f t="shared" si="0"/>
        <v>422.83000000000015</v>
      </c>
      <c r="I23" s="29"/>
      <c r="J23" s="267"/>
      <c r="K23" s="27"/>
      <c r="L23" s="10"/>
      <c r="M23" s="10"/>
      <c r="N23" s="10"/>
      <c r="O23" s="22">
        <f t="shared" si="1"/>
        <v>4340.2999999999993</v>
      </c>
    </row>
    <row r="24" spans="1:15" x14ac:dyDescent="0.2">
      <c r="A24" s="29"/>
      <c r="B24" s="267"/>
      <c r="C24" s="27"/>
      <c r="D24" s="10"/>
      <c r="E24" s="10"/>
      <c r="F24" s="10"/>
      <c r="G24" s="22">
        <f>SUM(G23+D26-E26-F26)</f>
        <v>422.83000000000015</v>
      </c>
      <c r="I24" s="29"/>
      <c r="J24" s="267"/>
      <c r="K24" s="27"/>
      <c r="L24" s="10"/>
      <c r="M24" s="10"/>
      <c r="N24" s="10"/>
      <c r="O24" s="22">
        <f t="shared" si="1"/>
        <v>4340.2999999999993</v>
      </c>
    </row>
    <row r="25" spans="1:15" x14ac:dyDescent="0.2">
      <c r="A25" s="29"/>
      <c r="B25" s="267"/>
      <c r="C25" s="27"/>
      <c r="D25" s="10"/>
      <c r="E25" s="10"/>
      <c r="F25" s="10"/>
      <c r="G25" s="22">
        <f>SUM(G24+D27-E27-F27)</f>
        <v>422.83000000000015</v>
      </c>
      <c r="I25" s="29"/>
      <c r="J25" s="267"/>
      <c r="K25" s="27"/>
      <c r="L25" s="10"/>
      <c r="M25" s="10"/>
      <c r="N25" s="10"/>
      <c r="O25" s="22">
        <f>SUM(O24+L27-M27-N27)</f>
        <v>4340.2999999999993</v>
      </c>
    </row>
    <row r="26" spans="1:15" x14ac:dyDescent="0.2">
      <c r="A26" s="29"/>
      <c r="B26" s="267"/>
      <c r="C26" s="27"/>
      <c r="D26" s="10"/>
      <c r="E26" s="10"/>
      <c r="F26" s="10"/>
      <c r="G26" s="22">
        <f t="shared" ref="G26" si="2">SUM(G25+D23-E23-F23)</f>
        <v>422.83000000000015</v>
      </c>
      <c r="I26" s="29"/>
      <c r="J26" s="267"/>
      <c r="K26" s="27"/>
      <c r="L26" s="10"/>
      <c r="M26" s="10"/>
      <c r="N26" s="10"/>
      <c r="O26" s="22">
        <f t="shared" ref="O26" si="3">SUM(O25+L23-M23-N23)</f>
        <v>4340.2999999999993</v>
      </c>
    </row>
    <row r="27" spans="1:15" x14ac:dyDescent="0.2">
      <c r="A27" s="29"/>
      <c r="B27" s="267"/>
      <c r="C27" s="27"/>
      <c r="D27" s="10"/>
      <c r="E27" s="10"/>
      <c r="F27" s="10"/>
      <c r="G27" s="22">
        <f t="shared" ref="G27:G33" si="4">SUM(G26+D26-E26-F26)</f>
        <v>422.83000000000015</v>
      </c>
      <c r="I27" s="29"/>
      <c r="J27" s="267"/>
      <c r="K27" s="27"/>
      <c r="L27" s="10"/>
      <c r="M27" s="10"/>
      <c r="N27" s="10"/>
      <c r="O27" s="22">
        <f t="shared" ref="O27:O33" si="5">SUM(O26+L26-M26-N26)</f>
        <v>4340.2999999999993</v>
      </c>
    </row>
    <row r="28" spans="1:15" x14ac:dyDescent="0.2">
      <c r="A28" s="29"/>
      <c r="B28" s="267"/>
      <c r="C28" s="27"/>
      <c r="D28" s="10"/>
      <c r="E28" s="10"/>
      <c r="F28" s="10"/>
      <c r="G28" s="22">
        <f t="shared" si="4"/>
        <v>422.83000000000015</v>
      </c>
      <c r="I28" s="29"/>
      <c r="J28" s="267"/>
      <c r="K28" s="27"/>
      <c r="L28" s="10"/>
      <c r="M28" s="10"/>
      <c r="N28" s="10"/>
      <c r="O28" s="22">
        <f t="shared" si="5"/>
        <v>4340.2999999999993</v>
      </c>
    </row>
    <row r="29" spans="1:15" x14ac:dyDescent="0.2">
      <c r="A29" s="29"/>
      <c r="B29" s="267"/>
      <c r="C29" s="27"/>
      <c r="D29" s="10"/>
      <c r="E29" s="10"/>
      <c r="F29" s="10"/>
      <c r="G29" s="22">
        <f t="shared" si="4"/>
        <v>422.83000000000015</v>
      </c>
      <c r="I29" s="29"/>
      <c r="J29" s="267"/>
      <c r="K29" s="27"/>
      <c r="L29" s="10"/>
      <c r="M29" s="10"/>
      <c r="N29" s="10"/>
      <c r="O29" s="22">
        <f t="shared" si="5"/>
        <v>4340.2999999999993</v>
      </c>
    </row>
    <row r="30" spans="1:15" x14ac:dyDescent="0.2">
      <c r="A30" s="29"/>
      <c r="B30" s="267"/>
      <c r="C30" s="27"/>
      <c r="D30" s="10"/>
      <c r="E30" s="10"/>
      <c r="F30" s="10"/>
      <c r="G30" s="22">
        <f t="shared" si="4"/>
        <v>422.83000000000015</v>
      </c>
      <c r="I30" s="29"/>
      <c r="J30" s="267"/>
      <c r="K30" s="27"/>
      <c r="L30" s="10"/>
      <c r="M30" s="10"/>
      <c r="N30" s="10"/>
      <c r="O30" s="22">
        <f t="shared" si="5"/>
        <v>4340.2999999999993</v>
      </c>
    </row>
    <row r="31" spans="1:15" x14ac:dyDescent="0.2">
      <c r="A31" s="29"/>
      <c r="B31" s="267"/>
      <c r="C31" s="27"/>
      <c r="D31" s="10"/>
      <c r="E31" s="10"/>
      <c r="F31" s="10"/>
      <c r="G31" s="22">
        <f t="shared" si="4"/>
        <v>422.83000000000015</v>
      </c>
      <c r="I31" s="29"/>
      <c r="J31" s="267"/>
      <c r="K31" s="27"/>
      <c r="L31" s="10"/>
      <c r="M31" s="10"/>
      <c r="N31" s="10"/>
      <c r="O31" s="22">
        <f t="shared" si="5"/>
        <v>4340.2999999999993</v>
      </c>
    </row>
    <row r="32" spans="1:15" x14ac:dyDescent="0.2">
      <c r="A32" s="29"/>
      <c r="B32" s="267"/>
      <c r="C32" s="27"/>
      <c r="D32" s="10"/>
      <c r="E32" s="10"/>
      <c r="F32" s="10"/>
      <c r="G32" s="22">
        <f t="shared" si="4"/>
        <v>422.83000000000015</v>
      </c>
      <c r="I32" s="29"/>
      <c r="J32" s="267"/>
      <c r="K32" s="27"/>
      <c r="L32" s="10"/>
      <c r="M32" s="10"/>
      <c r="N32" s="10"/>
      <c r="O32" s="22">
        <f t="shared" si="5"/>
        <v>4340.2999999999993</v>
      </c>
    </row>
    <row r="33" spans="1:15" ht="13.5" thickBot="1" x14ac:dyDescent="0.25">
      <c r="A33" s="34"/>
      <c r="B33" s="268"/>
      <c r="C33" s="32"/>
      <c r="D33" s="33"/>
      <c r="E33" s="33"/>
      <c r="F33" s="33"/>
      <c r="G33" s="31">
        <f t="shared" si="4"/>
        <v>422.83000000000015</v>
      </c>
      <c r="I33" s="34"/>
      <c r="J33" s="268"/>
      <c r="K33" s="32"/>
      <c r="L33" s="33"/>
      <c r="M33" s="33"/>
      <c r="N33" s="33"/>
      <c r="O33" s="31">
        <f t="shared" si="5"/>
        <v>4340.2999999999993</v>
      </c>
    </row>
    <row r="34" spans="1:15" ht="13.5" thickTop="1" x14ac:dyDescent="0.2">
      <c r="A34" s="3"/>
      <c r="B34" s="266"/>
      <c r="C34" s="4"/>
      <c r="D34" s="5"/>
      <c r="E34" s="5"/>
      <c r="F34" s="5"/>
      <c r="G34" s="18"/>
      <c r="I34" s="3"/>
      <c r="J34" s="266"/>
      <c r="K34" s="4"/>
      <c r="L34" s="5"/>
      <c r="M34" s="5"/>
      <c r="N34" s="5"/>
      <c r="O34" s="18"/>
    </row>
    <row r="35" spans="1:15" ht="13.5" thickBot="1" x14ac:dyDescent="0.25">
      <c r="A35" s="8" t="s">
        <v>3</v>
      </c>
      <c r="B35" s="269"/>
      <c r="C35" s="6"/>
      <c r="D35" s="13"/>
      <c r="E35" s="7"/>
      <c r="F35" s="7"/>
      <c r="G35" s="221">
        <f>G33</f>
        <v>422.83000000000015</v>
      </c>
      <c r="I35" s="8" t="s">
        <v>3</v>
      </c>
      <c r="J35" s="269"/>
      <c r="K35" s="6"/>
      <c r="L35" s="13"/>
      <c r="M35" s="7"/>
      <c r="N35" s="7"/>
      <c r="O35" s="221">
        <f>O33</f>
        <v>4340.2999999999993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/>
  </hyperlinks>
  <pageMargins left="0.75" right="0.75" top="1" bottom="1" header="0.5" footer="0.5"/>
  <pageSetup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H1" workbookViewId="0">
      <selection activeCell="H1" sqref="H1"/>
    </sheetView>
  </sheetViews>
  <sheetFormatPr defaultRowHeight="12" customHeight="1" x14ac:dyDescent="0.2"/>
  <cols>
    <col min="1" max="1" width="10.140625" bestFit="1" customWidth="1"/>
    <col min="2" max="2" width="15.85546875" customWidth="1"/>
    <col min="3" max="3" width="32.5703125" customWidth="1"/>
    <col min="4" max="4" width="11.85546875" customWidth="1"/>
    <col min="5" max="5" width="8.140625" customWidth="1"/>
    <col min="6" max="6" width="12.140625" customWidth="1"/>
    <col min="7" max="7" width="11.5703125" customWidth="1"/>
    <col min="9" max="9" width="10.140625" bestFit="1" customWidth="1"/>
    <col min="10" max="10" width="15.85546875" customWidth="1"/>
    <col min="11" max="11" width="32.5703125" customWidth="1"/>
    <col min="12" max="12" width="11.85546875" customWidth="1"/>
    <col min="13" max="13" width="8.140625" customWidth="1"/>
    <col min="14" max="14" width="12.140625" customWidth="1"/>
    <col min="15" max="15" width="11.5703125" customWidth="1"/>
  </cols>
  <sheetData>
    <row r="1" spans="1:15" ht="12" customHeight="1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ht="12" customHeight="1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ht="12" customHeight="1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customHeight="1" x14ac:dyDescent="0.2">
      <c r="A4" s="359" t="s">
        <v>83</v>
      </c>
      <c r="B4" s="360"/>
      <c r="C4" s="360"/>
      <c r="D4" s="360"/>
      <c r="E4" s="360"/>
      <c r="F4" s="360"/>
      <c r="G4" s="361"/>
      <c r="I4" s="359" t="s">
        <v>83</v>
      </c>
      <c r="J4" s="360"/>
      <c r="K4" s="360"/>
      <c r="L4" s="360"/>
      <c r="M4" s="360"/>
      <c r="N4" s="360"/>
      <c r="O4" s="361"/>
    </row>
    <row r="5" spans="1:15" ht="15" customHeight="1" x14ac:dyDescent="0.2">
      <c r="A5" s="362" t="s">
        <v>78</v>
      </c>
      <c r="B5" s="363"/>
      <c r="C5" s="363"/>
      <c r="D5" s="363"/>
      <c r="E5" s="363"/>
      <c r="F5" s="363"/>
      <c r="G5" s="364"/>
      <c r="I5" s="362" t="s">
        <v>78</v>
      </c>
      <c r="J5" s="371"/>
      <c r="K5" s="371"/>
      <c r="L5" s="371"/>
      <c r="M5" s="371"/>
      <c r="N5" s="371"/>
      <c r="O5" s="372"/>
    </row>
    <row r="6" spans="1:15" ht="12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53" t="s">
        <v>1</v>
      </c>
      <c r="B7" s="223" t="s">
        <v>12</v>
      </c>
      <c r="C7" s="154" t="s">
        <v>0</v>
      </c>
      <c r="D7" s="235" t="s">
        <v>2</v>
      </c>
      <c r="E7" s="261" t="s">
        <v>7</v>
      </c>
      <c r="F7" s="235" t="s">
        <v>5</v>
      </c>
      <c r="G7" s="236" t="s">
        <v>6</v>
      </c>
      <c r="I7" s="153" t="s">
        <v>1</v>
      </c>
      <c r="J7" s="223" t="s">
        <v>12</v>
      </c>
      <c r="K7" s="154" t="s">
        <v>0</v>
      </c>
      <c r="L7" s="235" t="s">
        <v>2</v>
      </c>
      <c r="M7" s="261" t="s">
        <v>7</v>
      </c>
      <c r="N7" s="235" t="s">
        <v>5</v>
      </c>
      <c r="O7" s="236" t="s">
        <v>6</v>
      </c>
    </row>
    <row r="8" spans="1:15" ht="12" customHeight="1" x14ac:dyDescent="0.2">
      <c r="A8" s="257"/>
      <c r="B8" s="247"/>
      <c r="C8" s="247" t="s">
        <v>80</v>
      </c>
      <c r="D8" s="258">
        <v>359.1</v>
      </c>
      <c r="E8" s="258"/>
      <c r="F8" s="258"/>
      <c r="G8" s="259">
        <f>D8</f>
        <v>359.1</v>
      </c>
      <c r="I8" s="14"/>
      <c r="J8" s="9"/>
      <c r="K8" s="9" t="s">
        <v>84</v>
      </c>
      <c r="L8" s="75">
        <v>1311.85</v>
      </c>
      <c r="M8" s="75"/>
      <c r="N8" s="76"/>
      <c r="O8" s="259">
        <f>L8</f>
        <v>1311.85</v>
      </c>
    </row>
    <row r="9" spans="1:15" ht="12" customHeight="1" x14ac:dyDescent="0.2">
      <c r="A9" s="14"/>
      <c r="B9" s="9"/>
      <c r="C9" s="9"/>
      <c r="D9" s="75"/>
      <c r="E9" s="75"/>
      <c r="F9" s="76"/>
      <c r="G9" s="88">
        <f>SUM(G8+D9-E9-F9)</f>
        <v>359.1</v>
      </c>
      <c r="I9" s="14">
        <v>42817</v>
      </c>
      <c r="J9" s="9"/>
      <c r="K9" s="9" t="s">
        <v>184</v>
      </c>
      <c r="L9" s="75"/>
      <c r="M9" s="75"/>
      <c r="N9" s="76">
        <v>1300</v>
      </c>
      <c r="O9" s="88">
        <f>SUM(O8+L9-M9-N9)</f>
        <v>11.849999999999909</v>
      </c>
    </row>
    <row r="10" spans="1:15" ht="12" customHeight="1" x14ac:dyDescent="0.2">
      <c r="A10" s="14"/>
      <c r="B10" s="9"/>
      <c r="C10" s="9"/>
      <c r="D10" s="75"/>
      <c r="E10" s="75"/>
      <c r="F10" s="76"/>
      <c r="G10" s="88">
        <f>SUM(G9+D10-E10-F10)</f>
        <v>359.1</v>
      </c>
      <c r="I10" s="14"/>
      <c r="J10" s="9"/>
      <c r="K10" s="64"/>
      <c r="L10" s="75"/>
      <c r="M10" s="75"/>
      <c r="N10" s="76"/>
      <c r="O10" s="88">
        <f>SUM(O9+L10-M10-N10)</f>
        <v>11.849999999999909</v>
      </c>
    </row>
    <row r="11" spans="1:15" ht="12" customHeight="1" x14ac:dyDescent="0.2">
      <c r="A11" s="14"/>
      <c r="B11" s="9"/>
      <c r="C11" s="9"/>
      <c r="D11" s="75"/>
      <c r="E11" s="75"/>
      <c r="F11" s="76"/>
      <c r="G11" s="88">
        <f t="shared" ref="G11:G30" si="0">SUM(G10+D11-E11-F11)</f>
        <v>359.1</v>
      </c>
      <c r="I11" s="14"/>
      <c r="J11" s="9"/>
      <c r="K11" s="9"/>
      <c r="L11" s="75"/>
      <c r="M11" s="75"/>
      <c r="N11" s="76"/>
      <c r="O11" s="88">
        <f t="shared" ref="O11:O30" si="1">SUM(O10+L11-M11-N11)</f>
        <v>11.849999999999909</v>
      </c>
    </row>
    <row r="12" spans="1:15" ht="12" customHeight="1" x14ac:dyDescent="0.2">
      <c r="A12" s="14"/>
      <c r="B12" s="9"/>
      <c r="C12" s="9"/>
      <c r="D12" s="75"/>
      <c r="E12" s="75"/>
      <c r="F12" s="76"/>
      <c r="G12" s="88">
        <f t="shared" si="0"/>
        <v>359.1</v>
      </c>
      <c r="I12" s="14"/>
      <c r="J12" s="9"/>
      <c r="K12" s="9"/>
      <c r="L12" s="75"/>
      <c r="M12" s="75"/>
      <c r="N12" s="76"/>
      <c r="O12" s="88">
        <f t="shared" si="1"/>
        <v>11.849999999999909</v>
      </c>
    </row>
    <row r="13" spans="1:15" ht="12" customHeight="1" x14ac:dyDescent="0.2">
      <c r="A13" s="14"/>
      <c r="B13" s="9"/>
      <c r="C13" s="9"/>
      <c r="D13" s="75"/>
      <c r="E13" s="75"/>
      <c r="F13" s="76"/>
      <c r="G13" s="88">
        <f t="shared" si="0"/>
        <v>359.1</v>
      </c>
      <c r="I13" s="14"/>
      <c r="J13" s="9"/>
      <c r="K13" s="9"/>
      <c r="L13" s="75"/>
      <c r="M13" s="75"/>
      <c r="N13" s="76"/>
      <c r="O13" s="88">
        <f t="shared" si="1"/>
        <v>11.849999999999909</v>
      </c>
    </row>
    <row r="14" spans="1:15" ht="12" customHeight="1" x14ac:dyDescent="0.2">
      <c r="A14" s="14"/>
      <c r="B14" s="9"/>
      <c r="C14" s="9"/>
      <c r="D14" s="75"/>
      <c r="E14" s="75"/>
      <c r="F14" s="76"/>
      <c r="G14" s="88">
        <f t="shared" si="0"/>
        <v>359.1</v>
      </c>
      <c r="I14" s="14"/>
      <c r="J14" s="9"/>
      <c r="K14" s="9"/>
      <c r="L14" s="75"/>
      <c r="M14" s="75"/>
      <c r="N14" s="76"/>
      <c r="O14" s="88">
        <f t="shared" si="1"/>
        <v>11.849999999999909</v>
      </c>
    </row>
    <row r="15" spans="1:15" ht="12" customHeight="1" x14ac:dyDescent="0.2">
      <c r="A15" s="14"/>
      <c r="B15" s="9"/>
      <c r="C15" s="64"/>
      <c r="D15" s="75"/>
      <c r="E15" s="75"/>
      <c r="F15" s="76"/>
      <c r="G15" s="88">
        <f t="shared" si="0"/>
        <v>359.1</v>
      </c>
      <c r="I15" s="14"/>
      <c r="J15" s="9"/>
      <c r="K15" s="64"/>
      <c r="L15" s="75"/>
      <c r="M15" s="75"/>
      <c r="N15" s="76"/>
      <c r="O15" s="88">
        <f t="shared" si="1"/>
        <v>11.849999999999909</v>
      </c>
    </row>
    <row r="16" spans="1:15" ht="12" customHeight="1" x14ac:dyDescent="0.2">
      <c r="A16" s="14"/>
      <c r="B16" s="9"/>
      <c r="C16" s="9"/>
      <c r="D16" s="75"/>
      <c r="E16" s="75"/>
      <c r="F16" s="76"/>
      <c r="G16" s="88">
        <f t="shared" si="0"/>
        <v>359.1</v>
      </c>
      <c r="I16" s="14"/>
      <c r="J16" s="9"/>
      <c r="K16" s="9"/>
      <c r="L16" s="75"/>
      <c r="M16" s="75"/>
      <c r="N16" s="76"/>
      <c r="O16" s="88">
        <f t="shared" si="1"/>
        <v>11.849999999999909</v>
      </c>
    </row>
    <row r="17" spans="1:15" ht="12" customHeight="1" x14ac:dyDescent="0.2">
      <c r="A17" s="14"/>
      <c r="B17" s="9"/>
      <c r="C17" s="9"/>
      <c r="D17" s="75"/>
      <c r="E17" s="75"/>
      <c r="F17" s="76"/>
      <c r="G17" s="88">
        <f t="shared" si="0"/>
        <v>359.1</v>
      </c>
      <c r="I17" s="14"/>
      <c r="J17" s="9"/>
      <c r="K17" s="9"/>
      <c r="L17" s="75"/>
      <c r="M17" s="75"/>
      <c r="N17" s="76"/>
      <c r="O17" s="88">
        <f t="shared" si="1"/>
        <v>11.849999999999909</v>
      </c>
    </row>
    <row r="18" spans="1:15" ht="12" customHeight="1" x14ac:dyDescent="0.2">
      <c r="A18" s="14"/>
      <c r="B18" s="9"/>
      <c r="C18" s="9"/>
      <c r="D18" s="75"/>
      <c r="E18" s="75"/>
      <c r="F18" s="76"/>
      <c r="G18" s="88">
        <f t="shared" si="0"/>
        <v>359.1</v>
      </c>
      <c r="I18" s="14"/>
      <c r="J18" s="9"/>
      <c r="K18" s="9"/>
      <c r="L18" s="75"/>
      <c r="M18" s="75"/>
      <c r="N18" s="76"/>
      <c r="O18" s="88">
        <f t="shared" si="1"/>
        <v>11.849999999999909</v>
      </c>
    </row>
    <row r="19" spans="1:15" ht="12" customHeight="1" x14ac:dyDescent="0.2">
      <c r="A19" s="16"/>
      <c r="B19" s="9"/>
      <c r="C19" s="9"/>
      <c r="D19" s="75"/>
      <c r="E19" s="75"/>
      <c r="F19" s="76"/>
      <c r="G19" s="88">
        <f t="shared" si="0"/>
        <v>359.1</v>
      </c>
      <c r="I19" s="16"/>
      <c r="J19" s="9"/>
      <c r="K19" s="9"/>
      <c r="L19" s="75"/>
      <c r="M19" s="75"/>
      <c r="N19" s="76"/>
      <c r="O19" s="88">
        <f t="shared" si="1"/>
        <v>11.849999999999909</v>
      </c>
    </row>
    <row r="20" spans="1:15" ht="12" customHeight="1" x14ac:dyDescent="0.2">
      <c r="A20" s="16"/>
      <c r="B20" s="9"/>
      <c r="C20" s="9"/>
      <c r="D20" s="75"/>
      <c r="E20" s="75"/>
      <c r="F20" s="76"/>
      <c r="G20" s="88">
        <f t="shared" si="0"/>
        <v>359.1</v>
      </c>
      <c r="I20" s="16"/>
      <c r="J20" s="9"/>
      <c r="K20" s="9"/>
      <c r="L20" s="75"/>
      <c r="M20" s="75"/>
      <c r="N20" s="76"/>
      <c r="O20" s="88">
        <f t="shared" si="1"/>
        <v>11.849999999999909</v>
      </c>
    </row>
    <row r="21" spans="1:15" ht="12" customHeight="1" x14ac:dyDescent="0.2">
      <c r="A21" s="16"/>
      <c r="B21" s="9"/>
      <c r="C21" s="9"/>
      <c r="D21" s="75"/>
      <c r="E21" s="75"/>
      <c r="F21" s="75"/>
      <c r="G21" s="88">
        <f t="shared" si="0"/>
        <v>359.1</v>
      </c>
      <c r="I21" s="16"/>
      <c r="J21" s="9"/>
      <c r="K21" s="9"/>
      <c r="L21" s="75"/>
      <c r="M21" s="75"/>
      <c r="N21" s="75"/>
      <c r="O21" s="88">
        <f t="shared" si="1"/>
        <v>11.849999999999909</v>
      </c>
    </row>
    <row r="22" spans="1:15" ht="12" customHeight="1" x14ac:dyDescent="0.2">
      <c r="A22" s="16"/>
      <c r="B22" s="9"/>
      <c r="C22" s="9"/>
      <c r="D22" s="75"/>
      <c r="E22" s="75"/>
      <c r="F22" s="75"/>
      <c r="G22" s="88">
        <f t="shared" si="0"/>
        <v>359.1</v>
      </c>
      <c r="I22" s="16"/>
      <c r="J22" s="9"/>
      <c r="K22" s="9"/>
      <c r="L22" s="75"/>
      <c r="M22" s="75"/>
      <c r="N22" s="75"/>
      <c r="O22" s="88">
        <f t="shared" si="1"/>
        <v>11.849999999999909</v>
      </c>
    </row>
    <row r="23" spans="1:15" ht="12" customHeight="1" x14ac:dyDescent="0.2">
      <c r="A23" s="16"/>
      <c r="B23" s="9"/>
      <c r="C23" s="9"/>
      <c r="D23" s="75"/>
      <c r="E23" s="75"/>
      <c r="F23" s="75"/>
      <c r="G23" s="92">
        <f t="shared" si="0"/>
        <v>359.1</v>
      </c>
      <c r="I23" s="16"/>
      <c r="J23" s="9"/>
      <c r="K23" s="9"/>
      <c r="L23" s="75"/>
      <c r="M23" s="75"/>
      <c r="N23" s="75"/>
      <c r="O23" s="92">
        <f t="shared" si="1"/>
        <v>11.849999999999909</v>
      </c>
    </row>
    <row r="24" spans="1:15" ht="12" customHeight="1" x14ac:dyDescent="0.2">
      <c r="A24" s="16"/>
      <c r="B24" s="9"/>
      <c r="C24" s="9"/>
      <c r="D24" s="75"/>
      <c r="E24" s="75"/>
      <c r="F24" s="75"/>
      <c r="G24" s="92">
        <f t="shared" si="0"/>
        <v>359.1</v>
      </c>
      <c r="I24" s="16"/>
      <c r="J24" s="9"/>
      <c r="K24" s="9"/>
      <c r="L24" s="75"/>
      <c r="M24" s="75"/>
      <c r="N24" s="75"/>
      <c r="O24" s="92">
        <f t="shared" si="1"/>
        <v>11.849999999999909</v>
      </c>
    </row>
    <row r="25" spans="1:15" ht="12" customHeight="1" x14ac:dyDescent="0.2">
      <c r="A25" s="16"/>
      <c r="B25" s="9"/>
      <c r="C25" s="9"/>
      <c r="D25" s="75"/>
      <c r="E25" s="75"/>
      <c r="F25" s="75"/>
      <c r="G25" s="92">
        <f t="shared" si="0"/>
        <v>359.1</v>
      </c>
      <c r="I25" s="16"/>
      <c r="J25" s="9"/>
      <c r="K25" s="9"/>
      <c r="L25" s="75"/>
      <c r="M25" s="75"/>
      <c r="N25" s="75"/>
      <c r="O25" s="92">
        <f t="shared" si="1"/>
        <v>11.849999999999909</v>
      </c>
    </row>
    <row r="26" spans="1:15" ht="12" customHeight="1" x14ac:dyDescent="0.2">
      <c r="A26" s="16"/>
      <c r="B26" s="9"/>
      <c r="C26" s="9"/>
      <c r="D26" s="75"/>
      <c r="E26" s="75"/>
      <c r="F26" s="75"/>
      <c r="G26" s="92">
        <f t="shared" si="0"/>
        <v>359.1</v>
      </c>
      <c r="I26" s="16"/>
      <c r="J26" s="9"/>
      <c r="K26" s="9"/>
      <c r="L26" s="75"/>
      <c r="M26" s="75"/>
      <c r="N26" s="75"/>
      <c r="O26" s="92">
        <f t="shared" si="1"/>
        <v>11.849999999999909</v>
      </c>
    </row>
    <row r="27" spans="1:15" ht="12" customHeight="1" x14ac:dyDescent="0.2">
      <c r="A27" s="16"/>
      <c r="B27" s="9"/>
      <c r="C27" s="9"/>
      <c r="D27" s="75"/>
      <c r="E27" s="75"/>
      <c r="F27" s="75"/>
      <c r="G27" s="92">
        <f t="shared" si="0"/>
        <v>359.1</v>
      </c>
      <c r="I27" s="16"/>
      <c r="J27" s="9"/>
      <c r="K27" s="9"/>
      <c r="L27" s="75"/>
      <c r="M27" s="75"/>
      <c r="N27" s="75"/>
      <c r="O27" s="92">
        <f t="shared" si="1"/>
        <v>11.849999999999909</v>
      </c>
    </row>
    <row r="28" spans="1:15" ht="12" customHeight="1" x14ac:dyDescent="0.2">
      <c r="A28" s="16"/>
      <c r="B28" s="9"/>
      <c r="C28" s="9"/>
      <c r="D28" s="75"/>
      <c r="E28" s="75"/>
      <c r="F28" s="75"/>
      <c r="G28" s="92">
        <f t="shared" si="0"/>
        <v>359.1</v>
      </c>
      <c r="I28" s="16"/>
      <c r="J28" s="9"/>
      <c r="K28" s="9"/>
      <c r="L28" s="75"/>
      <c r="M28" s="75"/>
      <c r="N28" s="75"/>
      <c r="O28" s="92">
        <f t="shared" si="1"/>
        <v>11.849999999999909</v>
      </c>
    </row>
    <row r="29" spans="1:15" ht="12" customHeight="1" x14ac:dyDescent="0.2">
      <c r="A29" s="16"/>
      <c r="B29" s="9"/>
      <c r="C29" s="9"/>
      <c r="D29" s="75"/>
      <c r="E29" s="75"/>
      <c r="F29" s="75"/>
      <c r="G29" s="92">
        <f t="shared" si="0"/>
        <v>359.1</v>
      </c>
      <c r="I29" s="16"/>
      <c r="J29" s="9"/>
      <c r="K29" s="9"/>
      <c r="L29" s="75"/>
      <c r="M29" s="75"/>
      <c r="N29" s="75"/>
      <c r="O29" s="92">
        <f t="shared" si="1"/>
        <v>11.849999999999909</v>
      </c>
    </row>
    <row r="30" spans="1:15" ht="12" customHeight="1" x14ac:dyDescent="0.2">
      <c r="A30" s="16"/>
      <c r="B30" s="9"/>
      <c r="C30" s="9"/>
      <c r="D30" s="75"/>
      <c r="E30" s="75"/>
      <c r="F30" s="75"/>
      <c r="G30" s="92">
        <f t="shared" si="0"/>
        <v>359.1</v>
      </c>
      <c r="I30" s="16"/>
      <c r="J30" s="9"/>
      <c r="K30" s="9"/>
      <c r="L30" s="75"/>
      <c r="M30" s="75"/>
      <c r="N30" s="75"/>
      <c r="O30" s="92">
        <f t="shared" si="1"/>
        <v>11.849999999999909</v>
      </c>
    </row>
    <row r="31" spans="1:15" ht="12" customHeight="1" thickBot="1" x14ac:dyDescent="0.25">
      <c r="A31" s="36"/>
      <c r="B31" s="37"/>
      <c r="C31" s="37"/>
      <c r="D31" s="89"/>
      <c r="E31" s="89"/>
      <c r="F31" s="89"/>
      <c r="G31" s="90">
        <f>SUM(G30+D31-E31-F31)</f>
        <v>359.1</v>
      </c>
      <c r="I31" s="36"/>
      <c r="J31" s="37"/>
      <c r="K31" s="37"/>
      <c r="L31" s="89"/>
      <c r="M31" s="89"/>
      <c r="N31" s="89"/>
      <c r="O31" s="90">
        <f>SUM(O30+L31-M31-N31)</f>
        <v>11.849999999999909</v>
      </c>
    </row>
    <row r="32" spans="1:15" ht="12" customHeight="1" thickTop="1" x14ac:dyDescent="0.2">
      <c r="A32" s="40"/>
      <c r="B32" s="41"/>
      <c r="C32" s="41"/>
      <c r="D32" s="84"/>
      <c r="E32" s="84"/>
      <c r="F32" s="84"/>
      <c r="G32" s="85"/>
      <c r="I32" s="40"/>
      <c r="J32" s="41"/>
      <c r="K32" s="41"/>
      <c r="L32" s="84"/>
      <c r="M32" s="84"/>
      <c r="N32" s="84"/>
      <c r="O32" s="85"/>
    </row>
    <row r="33" spans="1:15" ht="12" customHeight="1" thickBot="1" x14ac:dyDescent="0.25">
      <c r="A33" s="42" t="s">
        <v>3</v>
      </c>
      <c r="B33" s="43"/>
      <c r="C33" s="43"/>
      <c r="D33" s="82"/>
      <c r="E33" s="91"/>
      <c r="F33" s="91"/>
      <c r="G33" s="220">
        <f>G31</f>
        <v>359.1</v>
      </c>
      <c r="I33" s="42" t="s">
        <v>3</v>
      </c>
      <c r="J33" s="43"/>
      <c r="K33" s="43"/>
      <c r="L33" s="82"/>
      <c r="M33" s="91"/>
      <c r="N33" s="91"/>
      <c r="O33" s="220">
        <f>O31</f>
        <v>11.849999999999909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25"/>
  <sheetViews>
    <sheetView topLeftCell="G1" workbookViewId="0">
      <selection activeCell="Q6" sqref="Q6"/>
    </sheetView>
  </sheetViews>
  <sheetFormatPr defaultRowHeight="12" customHeight="1" x14ac:dyDescent="0.2"/>
  <cols>
    <col min="1" max="1" width="10.140625" bestFit="1" customWidth="1"/>
    <col min="2" max="2" width="10.5703125" bestFit="1" customWidth="1"/>
    <col min="3" max="3" width="32.5703125" customWidth="1"/>
    <col min="4" max="4" width="8.140625" bestFit="1" customWidth="1"/>
    <col min="5" max="5" width="13.7109375" bestFit="1" customWidth="1"/>
    <col min="9" max="9" width="10.140625" bestFit="1" customWidth="1"/>
    <col min="10" max="10" width="10.5703125" bestFit="1" customWidth="1"/>
    <col min="11" max="11" width="32.5703125" customWidth="1"/>
    <col min="12" max="12" width="8.140625" bestFit="1" customWidth="1"/>
    <col min="13" max="13" width="13.7109375" bestFit="1" customWidth="1"/>
  </cols>
  <sheetData>
    <row r="1" spans="1:15" ht="12" customHeight="1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ht="12" customHeight="1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ht="12" customHeight="1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customHeight="1" x14ac:dyDescent="0.2">
      <c r="A4" s="359" t="s">
        <v>56</v>
      </c>
      <c r="B4" s="360"/>
      <c r="C4" s="360"/>
      <c r="D4" s="360"/>
      <c r="E4" s="360"/>
      <c r="F4" s="360"/>
      <c r="G4" s="361"/>
      <c r="I4" s="359" t="s">
        <v>56</v>
      </c>
      <c r="J4" s="360"/>
      <c r="K4" s="360"/>
      <c r="L4" s="360"/>
      <c r="M4" s="360"/>
      <c r="N4" s="360"/>
      <c r="O4" s="361"/>
    </row>
    <row r="5" spans="1:15" ht="15" customHeight="1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2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53" t="s">
        <v>1</v>
      </c>
      <c r="B7" s="223" t="s">
        <v>12</v>
      </c>
      <c r="C7" s="154" t="s">
        <v>0</v>
      </c>
      <c r="D7" s="235" t="s">
        <v>2</v>
      </c>
      <c r="E7" s="235" t="s">
        <v>4</v>
      </c>
      <c r="F7" s="235" t="s">
        <v>5</v>
      </c>
      <c r="G7" s="236" t="s">
        <v>6</v>
      </c>
      <c r="I7" s="153" t="s">
        <v>1</v>
      </c>
      <c r="J7" s="223" t="s">
        <v>12</v>
      </c>
      <c r="K7" s="154" t="s">
        <v>0</v>
      </c>
      <c r="L7" s="235" t="s">
        <v>2</v>
      </c>
      <c r="M7" s="235" t="s">
        <v>4</v>
      </c>
      <c r="N7" s="235" t="s">
        <v>5</v>
      </c>
      <c r="O7" s="236" t="s">
        <v>6</v>
      </c>
    </row>
    <row r="8" spans="1:15" ht="12" customHeight="1" x14ac:dyDescent="0.2">
      <c r="A8" s="257"/>
      <c r="B8" s="247"/>
      <c r="C8" s="247" t="s">
        <v>80</v>
      </c>
      <c r="D8" s="258"/>
      <c r="E8" s="258"/>
      <c r="F8" s="258"/>
      <c r="G8" s="259">
        <f>D8</f>
        <v>0</v>
      </c>
      <c r="I8" s="257"/>
      <c r="J8" s="247"/>
      <c r="K8" s="247" t="s">
        <v>84</v>
      </c>
      <c r="L8" s="258"/>
      <c r="M8" s="258"/>
      <c r="N8" s="258"/>
      <c r="O8" s="259">
        <f>L8</f>
        <v>0</v>
      </c>
    </row>
    <row r="9" spans="1:15" ht="12" customHeight="1" x14ac:dyDescent="0.2">
      <c r="A9" s="14"/>
      <c r="B9" s="9"/>
      <c r="C9" s="9"/>
      <c r="D9" s="75"/>
      <c r="E9" s="75"/>
      <c r="F9" s="76"/>
      <c r="G9" s="88">
        <f>SUM(G8+D9-E9-F9)</f>
        <v>0</v>
      </c>
      <c r="I9" s="14"/>
      <c r="J9" s="9"/>
      <c r="K9" s="9"/>
      <c r="L9" s="75"/>
      <c r="M9" s="75"/>
      <c r="N9" s="76"/>
      <c r="O9" s="88">
        <f>SUM(O8+L9-M9-N9)</f>
        <v>0</v>
      </c>
    </row>
    <row r="10" spans="1:15" ht="12" customHeight="1" x14ac:dyDescent="0.2">
      <c r="A10" s="16"/>
      <c r="B10" s="9"/>
      <c r="C10" s="9"/>
      <c r="D10" s="75"/>
      <c r="E10" s="75"/>
      <c r="F10" s="75"/>
      <c r="G10" s="88">
        <f t="shared" ref="G10:G14" si="0">SUM(G9+D10-E10-F10)</f>
        <v>0</v>
      </c>
      <c r="I10" s="16"/>
      <c r="J10" s="9"/>
      <c r="K10" s="9"/>
      <c r="L10" s="75"/>
      <c r="M10" s="75"/>
      <c r="N10" s="75"/>
      <c r="O10" s="88">
        <f t="shared" ref="O10:O22" si="1">SUM(O9+L10-M10-N10)</f>
        <v>0</v>
      </c>
    </row>
    <row r="11" spans="1:15" ht="12" customHeight="1" x14ac:dyDescent="0.2">
      <c r="A11" s="16"/>
      <c r="B11" s="9"/>
      <c r="C11" s="9"/>
      <c r="D11" s="75"/>
      <c r="E11" s="75"/>
      <c r="F11" s="75"/>
      <c r="G11" s="88">
        <f t="shared" si="0"/>
        <v>0</v>
      </c>
      <c r="I11" s="16"/>
      <c r="J11" s="9"/>
      <c r="K11" s="9"/>
      <c r="L11" s="75"/>
      <c r="M11" s="75"/>
      <c r="N11" s="75"/>
      <c r="O11" s="88">
        <f t="shared" si="1"/>
        <v>0</v>
      </c>
    </row>
    <row r="12" spans="1:15" ht="12" customHeight="1" x14ac:dyDescent="0.2">
      <c r="A12" s="16"/>
      <c r="B12" s="9"/>
      <c r="C12" s="9"/>
      <c r="D12" s="75"/>
      <c r="E12" s="75"/>
      <c r="F12" s="75"/>
      <c r="G12" s="88">
        <f t="shared" si="0"/>
        <v>0</v>
      </c>
      <c r="I12" s="16"/>
      <c r="J12" s="9"/>
      <c r="K12" s="9"/>
      <c r="L12" s="75"/>
      <c r="M12" s="75"/>
      <c r="N12" s="75"/>
      <c r="O12" s="88">
        <f t="shared" si="1"/>
        <v>0</v>
      </c>
    </row>
    <row r="13" spans="1:15" ht="12" customHeight="1" x14ac:dyDescent="0.2">
      <c r="A13" s="16"/>
      <c r="B13" s="9"/>
      <c r="C13" s="9"/>
      <c r="D13" s="75"/>
      <c r="E13" s="75"/>
      <c r="F13" s="75"/>
      <c r="G13" s="88">
        <f t="shared" si="0"/>
        <v>0</v>
      </c>
      <c r="I13" s="16"/>
      <c r="J13" s="9"/>
      <c r="K13" s="9"/>
      <c r="L13" s="75"/>
      <c r="M13" s="75"/>
      <c r="N13" s="75"/>
      <c r="O13" s="88">
        <f t="shared" si="1"/>
        <v>0</v>
      </c>
    </row>
    <row r="14" spans="1:15" ht="12" customHeight="1" x14ac:dyDescent="0.2">
      <c r="A14" s="16"/>
      <c r="B14" s="9"/>
      <c r="C14" s="9"/>
      <c r="D14" s="75"/>
      <c r="E14" s="75"/>
      <c r="F14" s="75"/>
      <c r="G14" s="88">
        <f t="shared" si="0"/>
        <v>0</v>
      </c>
      <c r="I14" s="16"/>
      <c r="J14" s="9"/>
      <c r="K14" s="9"/>
      <c r="L14" s="75"/>
      <c r="M14" s="75"/>
      <c r="N14" s="75"/>
      <c r="O14" s="88">
        <f t="shared" si="1"/>
        <v>0</v>
      </c>
    </row>
    <row r="15" spans="1:15" ht="12" customHeight="1" x14ac:dyDescent="0.2">
      <c r="A15" s="16"/>
      <c r="B15" s="9"/>
      <c r="C15" s="9"/>
      <c r="D15" s="75"/>
      <c r="E15" s="75"/>
      <c r="F15" s="75"/>
      <c r="G15" s="92">
        <f t="shared" ref="G15:G22" si="2">SUM(G14+D15-E15-F15)</f>
        <v>0</v>
      </c>
      <c r="I15" s="16"/>
      <c r="J15" s="9"/>
      <c r="K15" s="9"/>
      <c r="L15" s="75"/>
      <c r="M15" s="75"/>
      <c r="N15" s="75"/>
      <c r="O15" s="92">
        <f t="shared" si="1"/>
        <v>0</v>
      </c>
    </row>
    <row r="16" spans="1:15" ht="12" customHeight="1" x14ac:dyDescent="0.2">
      <c r="A16" s="16"/>
      <c r="B16" s="9"/>
      <c r="C16" s="9"/>
      <c r="D16" s="75"/>
      <c r="E16" s="75"/>
      <c r="F16" s="75"/>
      <c r="G16" s="92">
        <f t="shared" si="2"/>
        <v>0</v>
      </c>
      <c r="I16" s="16"/>
      <c r="J16" s="9"/>
      <c r="K16" s="9"/>
      <c r="L16" s="75"/>
      <c r="M16" s="75"/>
      <c r="N16" s="75"/>
      <c r="O16" s="92">
        <f t="shared" si="1"/>
        <v>0</v>
      </c>
    </row>
    <row r="17" spans="1:15" ht="12" customHeight="1" x14ac:dyDescent="0.2">
      <c r="A17" s="16"/>
      <c r="B17" s="9"/>
      <c r="C17" s="9"/>
      <c r="D17" s="75"/>
      <c r="E17" s="75"/>
      <c r="F17" s="75"/>
      <c r="G17" s="92">
        <f t="shared" si="2"/>
        <v>0</v>
      </c>
      <c r="I17" s="16"/>
      <c r="J17" s="9"/>
      <c r="K17" s="9"/>
      <c r="L17" s="75"/>
      <c r="M17" s="75"/>
      <c r="N17" s="75"/>
      <c r="O17" s="92">
        <f t="shared" si="1"/>
        <v>0</v>
      </c>
    </row>
    <row r="18" spans="1:15" ht="12" customHeight="1" x14ac:dyDescent="0.2">
      <c r="A18" s="16"/>
      <c r="B18" s="9"/>
      <c r="C18" s="9"/>
      <c r="D18" s="75"/>
      <c r="E18" s="75"/>
      <c r="F18" s="75"/>
      <c r="G18" s="92">
        <f t="shared" si="2"/>
        <v>0</v>
      </c>
      <c r="I18" s="16"/>
      <c r="J18" s="9"/>
      <c r="K18" s="9"/>
      <c r="L18" s="75"/>
      <c r="M18" s="75"/>
      <c r="N18" s="75"/>
      <c r="O18" s="92">
        <f t="shared" si="1"/>
        <v>0</v>
      </c>
    </row>
    <row r="19" spans="1:15" ht="12" customHeight="1" x14ac:dyDescent="0.2">
      <c r="A19" s="16"/>
      <c r="B19" s="9"/>
      <c r="C19" s="9"/>
      <c r="D19" s="75"/>
      <c r="E19" s="75"/>
      <c r="F19" s="75"/>
      <c r="G19" s="92">
        <f t="shared" si="2"/>
        <v>0</v>
      </c>
      <c r="I19" s="16"/>
      <c r="J19" s="9"/>
      <c r="K19" s="9"/>
      <c r="L19" s="75"/>
      <c r="M19" s="75"/>
      <c r="N19" s="75"/>
      <c r="O19" s="92">
        <f t="shared" si="1"/>
        <v>0</v>
      </c>
    </row>
    <row r="20" spans="1:15" ht="12" customHeight="1" x14ac:dyDescent="0.2">
      <c r="A20" s="16"/>
      <c r="B20" s="9"/>
      <c r="C20" s="9"/>
      <c r="D20" s="75"/>
      <c r="E20" s="75"/>
      <c r="F20" s="75"/>
      <c r="G20" s="92">
        <f t="shared" si="2"/>
        <v>0</v>
      </c>
      <c r="I20" s="16"/>
      <c r="J20" s="9"/>
      <c r="K20" s="9"/>
      <c r="L20" s="75"/>
      <c r="M20" s="75"/>
      <c r="N20" s="75"/>
      <c r="O20" s="92">
        <f t="shared" si="1"/>
        <v>0</v>
      </c>
    </row>
    <row r="21" spans="1:15" ht="12" customHeight="1" x14ac:dyDescent="0.2">
      <c r="A21" s="16"/>
      <c r="B21" s="9"/>
      <c r="C21" s="9"/>
      <c r="D21" s="75"/>
      <c r="E21" s="75"/>
      <c r="F21" s="75"/>
      <c r="G21" s="92">
        <f t="shared" si="2"/>
        <v>0</v>
      </c>
      <c r="I21" s="16"/>
      <c r="J21" s="9"/>
      <c r="K21" s="9"/>
      <c r="L21" s="75"/>
      <c r="M21" s="75"/>
      <c r="N21" s="75"/>
      <c r="O21" s="92">
        <f t="shared" si="1"/>
        <v>0</v>
      </c>
    </row>
    <row r="22" spans="1:15" ht="12" customHeight="1" x14ac:dyDescent="0.2">
      <c r="A22" s="16"/>
      <c r="B22" s="9"/>
      <c r="C22" s="9"/>
      <c r="D22" s="75"/>
      <c r="E22" s="75"/>
      <c r="F22" s="75"/>
      <c r="G22" s="92">
        <f t="shared" si="2"/>
        <v>0</v>
      </c>
      <c r="I22" s="16"/>
      <c r="J22" s="9"/>
      <c r="K22" s="9"/>
      <c r="L22" s="75"/>
      <c r="M22" s="75"/>
      <c r="N22" s="75"/>
      <c r="O22" s="92">
        <f t="shared" si="1"/>
        <v>0</v>
      </c>
    </row>
    <row r="23" spans="1:15" ht="12" customHeight="1" thickBot="1" x14ac:dyDescent="0.25">
      <c r="A23" s="36"/>
      <c r="B23" s="37"/>
      <c r="C23" s="37"/>
      <c r="D23" s="89"/>
      <c r="E23" s="89"/>
      <c r="F23" s="89"/>
      <c r="G23" s="90">
        <f>SUM(G22+D23-E23-F23)</f>
        <v>0</v>
      </c>
      <c r="I23" s="36"/>
      <c r="J23" s="37"/>
      <c r="K23" s="37"/>
      <c r="L23" s="89"/>
      <c r="M23" s="89"/>
      <c r="N23" s="89"/>
      <c r="O23" s="90">
        <f>SUM(O22+L23-M23-N23)</f>
        <v>0</v>
      </c>
    </row>
    <row r="24" spans="1:15" ht="12" customHeight="1" thickTop="1" x14ac:dyDescent="0.2">
      <c r="A24" s="40"/>
      <c r="B24" s="41"/>
      <c r="C24" s="41"/>
      <c r="D24" s="84"/>
      <c r="E24" s="84"/>
      <c r="F24" s="84"/>
      <c r="G24" s="85"/>
      <c r="I24" s="40"/>
      <c r="J24" s="41"/>
      <c r="K24" s="41"/>
      <c r="L24" s="84"/>
      <c r="M24" s="84"/>
      <c r="N24" s="84"/>
      <c r="O24" s="85"/>
    </row>
    <row r="25" spans="1:15" ht="12" customHeight="1" thickBot="1" x14ac:dyDescent="0.25">
      <c r="A25" s="42" t="s">
        <v>3</v>
      </c>
      <c r="B25" s="43"/>
      <c r="C25" s="43"/>
      <c r="D25" s="82"/>
      <c r="E25" s="91"/>
      <c r="F25" s="91"/>
      <c r="G25" s="220">
        <f>G23</f>
        <v>0</v>
      </c>
      <c r="I25" s="42" t="s">
        <v>3</v>
      </c>
      <c r="J25" s="43"/>
      <c r="K25" s="43"/>
      <c r="L25" s="82"/>
      <c r="M25" s="91"/>
      <c r="N25" s="91"/>
      <c r="O25" s="220">
        <f>O23</f>
        <v>0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H1" sqref="H1"/>
    </sheetView>
  </sheetViews>
  <sheetFormatPr defaultRowHeight="12.75" x14ac:dyDescent="0.2"/>
  <cols>
    <col min="1" max="1" width="11" style="49" customWidth="1"/>
    <col min="2" max="2" width="11.140625" style="49" customWidth="1"/>
    <col min="3" max="3" width="30.85546875" style="49" customWidth="1"/>
    <col min="4" max="4" width="10.28515625" style="49" bestFit="1" customWidth="1"/>
    <col min="5" max="5" width="7" style="49" customWidth="1"/>
    <col min="6" max="6" width="13" style="49" bestFit="1" customWidth="1"/>
    <col min="7" max="7" width="11" style="49" customWidth="1"/>
    <col min="8" max="8" width="9.140625" style="49"/>
    <col min="9" max="9" width="11" style="49" customWidth="1"/>
    <col min="10" max="10" width="11.140625" style="49" customWidth="1"/>
    <col min="11" max="11" width="30.85546875" style="49" customWidth="1"/>
    <col min="12" max="12" width="10.28515625" style="49" bestFit="1" customWidth="1"/>
    <col min="13" max="13" width="7" style="49" customWidth="1"/>
    <col min="14" max="14" width="13" style="49" bestFit="1" customWidth="1"/>
    <col min="15" max="15" width="11" style="49" customWidth="1"/>
    <col min="16" max="16384" width="9.140625" style="49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90</v>
      </c>
      <c r="B4" s="360"/>
      <c r="C4" s="360"/>
      <c r="D4" s="360"/>
      <c r="E4" s="360"/>
      <c r="F4" s="360"/>
      <c r="G4" s="361"/>
      <c r="I4" s="359" t="s">
        <v>90</v>
      </c>
      <c r="J4" s="360"/>
      <c r="K4" s="360"/>
      <c r="L4" s="360"/>
      <c r="M4" s="360"/>
      <c r="N4" s="360"/>
      <c r="O4" s="361"/>
    </row>
    <row r="5" spans="1:15" ht="15" x14ac:dyDescent="0.2">
      <c r="A5" s="363" t="s">
        <v>78</v>
      </c>
      <c r="B5" s="379"/>
      <c r="C5" s="379"/>
      <c r="D5" s="379"/>
      <c r="E5" s="379"/>
      <c r="F5" s="379"/>
      <c r="G5" s="372"/>
      <c r="I5" s="376" t="s">
        <v>78</v>
      </c>
      <c r="J5" s="377"/>
      <c r="K5" s="377"/>
      <c r="L5" s="377"/>
      <c r="M5" s="377"/>
      <c r="N5" s="377"/>
      <c r="O5" s="378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60" t="s">
        <v>8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60" t="s">
        <v>8</v>
      </c>
      <c r="N7" s="237" t="s">
        <v>5</v>
      </c>
      <c r="O7" s="238" t="s">
        <v>6</v>
      </c>
    </row>
    <row r="8" spans="1:15" x14ac:dyDescent="0.2">
      <c r="A8" s="257"/>
      <c r="B8" s="247"/>
      <c r="C8" s="247" t="s">
        <v>94</v>
      </c>
      <c r="D8" s="258">
        <v>1697.34</v>
      </c>
      <c r="E8" s="258"/>
      <c r="F8" s="258"/>
      <c r="G8" s="259">
        <f>D8</f>
        <v>1697.34</v>
      </c>
      <c r="I8" s="257"/>
      <c r="J8" s="247"/>
      <c r="K8" s="247" t="s">
        <v>84</v>
      </c>
      <c r="L8" s="258">
        <v>149.4</v>
      </c>
      <c r="M8" s="258"/>
      <c r="N8" s="258"/>
      <c r="O8" s="259">
        <f>L8</f>
        <v>149.4</v>
      </c>
    </row>
    <row r="9" spans="1:15" x14ac:dyDescent="0.2">
      <c r="A9" s="69">
        <v>42625</v>
      </c>
      <c r="B9" s="64"/>
      <c r="C9" s="64" t="s">
        <v>103</v>
      </c>
      <c r="D9" s="75"/>
      <c r="E9" s="75"/>
      <c r="F9" s="76">
        <v>1515</v>
      </c>
      <c r="G9" s="88">
        <f t="shared" ref="G9:G26" si="0">SUM(G8+D9-E9-F9)</f>
        <v>182.33999999999992</v>
      </c>
      <c r="I9" s="69"/>
      <c r="J9" s="64"/>
      <c r="K9" s="64"/>
      <c r="L9" s="75"/>
      <c r="M9" s="75"/>
      <c r="N9" s="76"/>
      <c r="O9" s="259">
        <f t="shared" ref="O9:O26" si="1">L9</f>
        <v>0</v>
      </c>
    </row>
    <row r="10" spans="1:15" x14ac:dyDescent="0.2">
      <c r="A10" s="14"/>
      <c r="B10" s="64"/>
      <c r="C10" s="64"/>
      <c r="D10" s="75"/>
      <c r="E10" s="75"/>
      <c r="F10" s="76"/>
      <c r="G10" s="88">
        <f t="shared" si="0"/>
        <v>182.33999999999992</v>
      </c>
      <c r="I10" s="14"/>
      <c r="J10" s="64"/>
      <c r="K10" s="64"/>
      <c r="L10" s="75"/>
      <c r="M10" s="75"/>
      <c r="N10" s="76"/>
      <c r="O10" s="259">
        <f t="shared" si="1"/>
        <v>0</v>
      </c>
    </row>
    <row r="11" spans="1:15" x14ac:dyDescent="0.2">
      <c r="A11" s="14"/>
      <c r="B11" s="64"/>
      <c r="C11" s="64"/>
      <c r="D11" s="75"/>
      <c r="E11" s="75"/>
      <c r="F11" s="76"/>
      <c r="G11" s="88">
        <f t="shared" si="0"/>
        <v>182.33999999999992</v>
      </c>
      <c r="I11" s="14"/>
      <c r="J11" s="64"/>
      <c r="K11" s="64"/>
      <c r="L11" s="75"/>
      <c r="M11" s="75"/>
      <c r="N11" s="76"/>
      <c r="O11" s="259">
        <f t="shared" si="1"/>
        <v>0</v>
      </c>
    </row>
    <row r="12" spans="1:15" x14ac:dyDescent="0.2">
      <c r="A12" s="14"/>
      <c r="B12" s="64"/>
      <c r="C12" s="64"/>
      <c r="D12" s="75"/>
      <c r="E12" s="75"/>
      <c r="F12" s="76"/>
      <c r="G12" s="88">
        <f t="shared" si="0"/>
        <v>182.33999999999992</v>
      </c>
      <c r="I12" s="14"/>
      <c r="J12" s="64"/>
      <c r="K12" s="64"/>
      <c r="L12" s="75"/>
      <c r="M12" s="75"/>
      <c r="N12" s="76"/>
      <c r="O12" s="259">
        <f t="shared" si="1"/>
        <v>0</v>
      </c>
    </row>
    <row r="13" spans="1:15" x14ac:dyDescent="0.2">
      <c r="A13" s="14"/>
      <c r="B13" s="64"/>
      <c r="C13" s="64"/>
      <c r="D13" s="75"/>
      <c r="E13" s="75"/>
      <c r="F13" s="76"/>
      <c r="G13" s="88">
        <f t="shared" si="0"/>
        <v>182.33999999999992</v>
      </c>
      <c r="I13" s="14"/>
      <c r="J13" s="64"/>
      <c r="K13" s="64"/>
      <c r="L13" s="75"/>
      <c r="M13" s="75"/>
      <c r="N13" s="76"/>
      <c r="O13" s="259">
        <f t="shared" si="1"/>
        <v>0</v>
      </c>
    </row>
    <row r="14" spans="1:15" x14ac:dyDescent="0.2">
      <c r="A14" s="14"/>
      <c r="B14" s="64"/>
      <c r="C14" s="64"/>
      <c r="D14" s="75"/>
      <c r="E14" s="75"/>
      <c r="F14" s="76"/>
      <c r="G14" s="88">
        <f t="shared" si="0"/>
        <v>182.33999999999992</v>
      </c>
      <c r="I14" s="14"/>
      <c r="J14" s="64"/>
      <c r="K14" s="64"/>
      <c r="L14" s="75"/>
      <c r="M14" s="75"/>
      <c r="N14" s="76"/>
      <c r="O14" s="259">
        <f t="shared" si="1"/>
        <v>0</v>
      </c>
    </row>
    <row r="15" spans="1:15" x14ac:dyDescent="0.2">
      <c r="A15" s="14"/>
      <c r="B15" s="9"/>
      <c r="C15" s="58"/>
      <c r="D15" s="75"/>
      <c r="E15" s="75"/>
      <c r="F15" s="76"/>
      <c r="G15" s="88">
        <f t="shared" si="0"/>
        <v>182.33999999999992</v>
      </c>
      <c r="I15" s="14"/>
      <c r="J15" s="9"/>
      <c r="K15" s="58"/>
      <c r="L15" s="75"/>
      <c r="M15" s="75"/>
      <c r="N15" s="76"/>
      <c r="O15" s="259">
        <f t="shared" si="1"/>
        <v>0</v>
      </c>
    </row>
    <row r="16" spans="1:15" x14ac:dyDescent="0.2">
      <c r="A16" s="14"/>
      <c r="B16" s="9"/>
      <c r="C16" s="58"/>
      <c r="D16" s="75"/>
      <c r="E16" s="75"/>
      <c r="F16" s="75"/>
      <c r="G16" s="88">
        <f t="shared" si="0"/>
        <v>182.33999999999992</v>
      </c>
      <c r="I16" s="14"/>
      <c r="J16" s="9"/>
      <c r="K16" s="58"/>
      <c r="L16" s="75"/>
      <c r="M16" s="75"/>
      <c r="N16" s="75"/>
      <c r="O16" s="259">
        <f t="shared" si="1"/>
        <v>0</v>
      </c>
    </row>
    <row r="17" spans="1:15" x14ac:dyDescent="0.2">
      <c r="A17" s="14"/>
      <c r="B17" s="9"/>
      <c r="C17" s="58"/>
      <c r="D17" s="75"/>
      <c r="E17" s="75"/>
      <c r="F17" s="75"/>
      <c r="G17" s="88">
        <f t="shared" si="0"/>
        <v>182.33999999999992</v>
      </c>
      <c r="I17" s="14"/>
      <c r="J17" s="9"/>
      <c r="K17" s="58"/>
      <c r="L17" s="75"/>
      <c r="M17" s="75"/>
      <c r="N17" s="75"/>
      <c r="O17" s="259">
        <f t="shared" si="1"/>
        <v>0</v>
      </c>
    </row>
    <row r="18" spans="1:15" x14ac:dyDescent="0.2">
      <c r="A18" s="14"/>
      <c r="B18" s="9"/>
      <c r="C18" s="58"/>
      <c r="D18" s="75"/>
      <c r="E18" s="75"/>
      <c r="F18" s="75"/>
      <c r="G18" s="88">
        <f t="shared" si="0"/>
        <v>182.33999999999992</v>
      </c>
      <c r="I18" s="14"/>
      <c r="J18" s="9"/>
      <c r="K18" s="58"/>
      <c r="L18" s="75"/>
      <c r="M18" s="75"/>
      <c r="N18" s="75"/>
      <c r="O18" s="259">
        <f t="shared" si="1"/>
        <v>0</v>
      </c>
    </row>
    <row r="19" spans="1:15" x14ac:dyDescent="0.2">
      <c r="A19" s="14"/>
      <c r="B19" s="9"/>
      <c r="C19" s="58"/>
      <c r="D19" s="75"/>
      <c r="E19" s="75"/>
      <c r="F19" s="75"/>
      <c r="G19" s="88">
        <f t="shared" si="0"/>
        <v>182.33999999999992</v>
      </c>
      <c r="I19" s="14"/>
      <c r="J19" s="9"/>
      <c r="K19" s="58"/>
      <c r="L19" s="75"/>
      <c r="M19" s="75"/>
      <c r="N19" s="75"/>
      <c r="O19" s="259">
        <f t="shared" si="1"/>
        <v>0</v>
      </c>
    </row>
    <row r="20" spans="1:15" x14ac:dyDescent="0.2">
      <c r="A20" s="14"/>
      <c r="B20" s="9"/>
      <c r="C20" s="58"/>
      <c r="D20" s="75"/>
      <c r="E20" s="75"/>
      <c r="F20" s="75"/>
      <c r="G20" s="88">
        <f t="shared" si="0"/>
        <v>182.33999999999992</v>
      </c>
      <c r="I20" s="14"/>
      <c r="J20" s="9"/>
      <c r="K20" s="58"/>
      <c r="L20" s="75"/>
      <c r="M20" s="75"/>
      <c r="N20" s="75"/>
      <c r="O20" s="259">
        <f t="shared" si="1"/>
        <v>0</v>
      </c>
    </row>
    <row r="21" spans="1:15" x14ac:dyDescent="0.2">
      <c r="A21" s="14"/>
      <c r="B21" s="9"/>
      <c r="C21" s="58"/>
      <c r="D21" s="75"/>
      <c r="E21" s="75"/>
      <c r="F21" s="75"/>
      <c r="G21" s="88">
        <f t="shared" si="0"/>
        <v>182.33999999999992</v>
      </c>
      <c r="I21" s="14"/>
      <c r="J21" s="9"/>
      <c r="K21" s="58"/>
      <c r="L21" s="75"/>
      <c r="M21" s="75"/>
      <c r="N21" s="75"/>
      <c r="O21" s="259">
        <f t="shared" si="1"/>
        <v>0</v>
      </c>
    </row>
    <row r="22" spans="1:15" x14ac:dyDescent="0.2">
      <c r="A22" s="14"/>
      <c r="B22" s="9"/>
      <c r="C22" s="9"/>
      <c r="D22" s="75"/>
      <c r="E22" s="75"/>
      <c r="F22" s="75"/>
      <c r="G22" s="88">
        <f t="shared" si="0"/>
        <v>182.33999999999992</v>
      </c>
      <c r="I22" s="14"/>
      <c r="J22" s="9"/>
      <c r="K22" s="9"/>
      <c r="L22" s="75"/>
      <c r="M22" s="75"/>
      <c r="N22" s="75"/>
      <c r="O22" s="259">
        <f t="shared" si="1"/>
        <v>0</v>
      </c>
    </row>
    <row r="23" spans="1:15" x14ac:dyDescent="0.2">
      <c r="A23" s="100"/>
      <c r="B23" s="93"/>
      <c r="C23" s="93"/>
      <c r="D23" s="101"/>
      <c r="E23" s="101"/>
      <c r="F23" s="101"/>
      <c r="G23" s="88">
        <f t="shared" si="0"/>
        <v>182.33999999999992</v>
      </c>
      <c r="I23" s="100"/>
      <c r="J23" s="93"/>
      <c r="K23" s="93"/>
      <c r="L23" s="101"/>
      <c r="M23" s="101"/>
      <c r="N23" s="101"/>
      <c r="O23" s="259">
        <f t="shared" si="1"/>
        <v>0</v>
      </c>
    </row>
    <row r="24" spans="1:15" x14ac:dyDescent="0.2">
      <c r="A24" s="100"/>
      <c r="B24" s="46"/>
      <c r="C24" s="46"/>
      <c r="D24" s="101"/>
      <c r="E24" s="101"/>
      <c r="F24" s="101"/>
      <c r="G24" s="88">
        <f t="shared" si="0"/>
        <v>182.33999999999992</v>
      </c>
      <c r="I24" s="100"/>
      <c r="J24" s="46"/>
      <c r="K24" s="46"/>
      <c r="L24" s="101"/>
      <c r="M24" s="101"/>
      <c r="N24" s="101"/>
      <c r="O24" s="259">
        <f t="shared" si="1"/>
        <v>0</v>
      </c>
    </row>
    <row r="25" spans="1:15" x14ac:dyDescent="0.2">
      <c r="A25" s="100"/>
      <c r="B25" s="46"/>
      <c r="C25" s="46"/>
      <c r="D25" s="101"/>
      <c r="E25" s="101"/>
      <c r="F25" s="101"/>
      <c r="G25" s="88">
        <f t="shared" si="0"/>
        <v>182.33999999999992</v>
      </c>
      <c r="I25" s="100"/>
      <c r="J25" s="46"/>
      <c r="K25" s="46"/>
      <c r="L25" s="101"/>
      <c r="M25" s="101"/>
      <c r="N25" s="101"/>
      <c r="O25" s="259">
        <f t="shared" si="1"/>
        <v>0</v>
      </c>
    </row>
    <row r="26" spans="1:15" ht="13.5" thickBot="1" x14ac:dyDescent="0.25">
      <c r="A26" s="102"/>
      <c r="B26" s="37"/>
      <c r="C26" s="37"/>
      <c r="D26" s="89"/>
      <c r="E26" s="89"/>
      <c r="F26" s="89"/>
      <c r="G26" s="88">
        <f t="shared" si="0"/>
        <v>182.33999999999992</v>
      </c>
      <c r="I26" s="102"/>
      <c r="J26" s="37"/>
      <c r="K26" s="37"/>
      <c r="L26" s="89"/>
      <c r="M26" s="89"/>
      <c r="N26" s="89"/>
      <c r="O26" s="259">
        <f t="shared" si="1"/>
        <v>0</v>
      </c>
    </row>
    <row r="27" spans="1:15" ht="13.5" thickTop="1" x14ac:dyDescent="0.2">
      <c r="A27" s="40"/>
      <c r="B27" s="41"/>
      <c r="C27" s="41"/>
      <c r="D27" s="84"/>
      <c r="E27" s="84"/>
      <c r="F27" s="84"/>
      <c r="G27" s="85"/>
      <c r="I27" s="40"/>
      <c r="J27" s="41"/>
      <c r="K27" s="41"/>
      <c r="L27" s="84"/>
      <c r="M27" s="84"/>
      <c r="N27" s="84"/>
      <c r="O27" s="85"/>
    </row>
    <row r="28" spans="1:15" ht="13.5" thickBot="1" x14ac:dyDescent="0.25">
      <c r="A28" s="42" t="s">
        <v>3</v>
      </c>
      <c r="B28" s="43"/>
      <c r="C28" s="43"/>
      <c r="D28" s="13"/>
      <c r="E28" s="91"/>
      <c r="F28" s="91"/>
      <c r="G28" s="220">
        <f>G26</f>
        <v>182.33999999999992</v>
      </c>
      <c r="I28" s="42" t="s">
        <v>3</v>
      </c>
      <c r="J28" s="43"/>
      <c r="K28" s="43"/>
      <c r="L28" s="13"/>
      <c r="M28" s="91"/>
      <c r="N28" s="91"/>
      <c r="O28" s="220">
        <f>O26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0"/>
  <sheetViews>
    <sheetView topLeftCell="D1" zoomScaleNormal="100" workbookViewId="0">
      <selection activeCell="O8" sqref="O8"/>
    </sheetView>
  </sheetViews>
  <sheetFormatPr defaultRowHeight="12.75" x14ac:dyDescent="0.2"/>
  <cols>
    <col min="1" max="1" width="10.28515625" style="256" customWidth="1"/>
    <col min="2" max="2" width="11.7109375" style="256" customWidth="1"/>
    <col min="3" max="3" width="34.42578125" style="256" customWidth="1"/>
    <col min="4" max="4" width="10.28515625" style="256" bestFit="1" customWidth="1"/>
    <col min="5" max="5" width="5.42578125" style="256" bestFit="1" customWidth="1"/>
    <col min="6" max="6" width="10.28515625" style="309" bestFit="1" customWidth="1"/>
    <col min="7" max="7" width="11.140625" style="256" bestFit="1" customWidth="1"/>
    <col min="8" max="8" width="9.140625" style="256"/>
    <col min="9" max="9" width="10.85546875" style="256" bestFit="1" customWidth="1"/>
    <col min="10" max="10" width="12.28515625" style="256" customWidth="1"/>
    <col min="11" max="11" width="27.5703125" style="256" customWidth="1"/>
    <col min="12" max="12" width="10.28515625" style="256" bestFit="1" customWidth="1"/>
    <col min="13" max="13" width="9.140625" style="256"/>
    <col min="14" max="14" width="10.5703125" style="256" customWidth="1"/>
    <col min="15" max="15" width="10.28515625" style="256" bestFit="1" customWidth="1"/>
    <col min="16" max="16384" width="9.140625" style="256"/>
  </cols>
  <sheetData>
    <row r="1" spans="1:15" x14ac:dyDescent="0.2">
      <c r="A1" s="350" t="s">
        <v>11</v>
      </c>
      <c r="B1" s="351"/>
      <c r="C1" s="351"/>
      <c r="D1" s="351"/>
      <c r="E1" s="351"/>
      <c r="F1" s="351"/>
      <c r="G1" s="352"/>
      <c r="H1" s="311" t="s">
        <v>89</v>
      </c>
      <c r="I1" s="350" t="s">
        <v>11</v>
      </c>
      <c r="J1" s="351"/>
      <c r="K1" s="351"/>
      <c r="L1" s="351"/>
      <c r="M1" s="351"/>
      <c r="N1" s="351"/>
      <c r="O1" s="352"/>
    </row>
    <row r="2" spans="1:15" x14ac:dyDescent="0.2">
      <c r="A2" s="353" t="s">
        <v>45</v>
      </c>
      <c r="B2" s="354"/>
      <c r="C2" s="354"/>
      <c r="D2" s="354"/>
      <c r="E2" s="354"/>
      <c r="F2" s="354"/>
      <c r="G2" s="355"/>
      <c r="I2" s="353" t="s">
        <v>45</v>
      </c>
      <c r="J2" s="354"/>
      <c r="K2" s="354"/>
      <c r="L2" s="354"/>
      <c r="M2" s="354"/>
      <c r="N2" s="354"/>
      <c r="O2" s="355"/>
    </row>
    <row r="3" spans="1:15" x14ac:dyDescent="0.2">
      <c r="A3" s="356"/>
      <c r="B3" s="357"/>
      <c r="C3" s="357"/>
      <c r="D3" s="357"/>
      <c r="E3" s="357"/>
      <c r="F3" s="357"/>
      <c r="G3" s="358"/>
      <c r="I3" s="356"/>
      <c r="J3" s="357"/>
      <c r="K3" s="357"/>
      <c r="L3" s="357"/>
      <c r="M3" s="357"/>
      <c r="N3" s="357"/>
      <c r="O3" s="358"/>
    </row>
    <row r="4" spans="1:15" ht="18" x14ac:dyDescent="0.2">
      <c r="A4" s="359" t="s">
        <v>47</v>
      </c>
      <c r="B4" s="360"/>
      <c r="C4" s="360"/>
      <c r="D4" s="360"/>
      <c r="E4" s="360"/>
      <c r="F4" s="360"/>
      <c r="G4" s="361"/>
      <c r="I4" s="359" t="s">
        <v>47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63"/>
      <c r="C5" s="363"/>
      <c r="D5" s="363"/>
      <c r="E5" s="363"/>
      <c r="F5" s="363"/>
      <c r="G5" s="364"/>
      <c r="I5" s="362" t="s">
        <v>78</v>
      </c>
      <c r="J5" s="363"/>
      <c r="K5" s="363"/>
      <c r="L5" s="363"/>
      <c r="M5" s="363"/>
      <c r="N5" s="363"/>
      <c r="O5" s="364"/>
    </row>
    <row r="6" spans="1:15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28" t="s">
        <v>2</v>
      </c>
      <c r="E7" s="260" t="s">
        <v>8</v>
      </c>
      <c r="F7" s="228" t="s">
        <v>5</v>
      </c>
      <c r="G7" s="229" t="s">
        <v>6</v>
      </c>
      <c r="I7" s="225" t="s">
        <v>1</v>
      </c>
      <c r="J7" s="226" t="s">
        <v>12</v>
      </c>
      <c r="K7" s="227" t="s">
        <v>0</v>
      </c>
      <c r="L7" s="228" t="s">
        <v>2</v>
      </c>
      <c r="M7" s="260" t="s">
        <v>8</v>
      </c>
      <c r="N7" s="228" t="s">
        <v>5</v>
      </c>
      <c r="O7" s="229" t="s">
        <v>6</v>
      </c>
    </row>
    <row r="8" spans="1:15" x14ac:dyDescent="0.2">
      <c r="A8" s="304"/>
      <c r="B8" s="241"/>
      <c r="C8" s="241" t="s">
        <v>80</v>
      </c>
      <c r="D8" s="305">
        <v>787.5</v>
      </c>
      <c r="E8" s="305"/>
      <c r="F8" s="305"/>
      <c r="G8" s="306">
        <f>D8</f>
        <v>787.5</v>
      </c>
      <c r="I8" s="123"/>
      <c r="J8" s="193"/>
      <c r="K8" s="193" t="s">
        <v>84</v>
      </c>
      <c r="L8" s="194">
        <v>203.51</v>
      </c>
      <c r="M8" s="194"/>
      <c r="N8" s="194"/>
      <c r="O8" s="306">
        <f>L8</f>
        <v>203.51</v>
      </c>
    </row>
    <row r="9" spans="1:15" x14ac:dyDescent="0.2">
      <c r="A9" s="123">
        <v>42671</v>
      </c>
      <c r="B9" s="255"/>
      <c r="C9" s="281" t="s">
        <v>105</v>
      </c>
      <c r="D9" s="194"/>
      <c r="E9" s="194"/>
      <c r="F9" s="194">
        <v>140.02000000000001</v>
      </c>
      <c r="G9" s="307">
        <f t="shared" ref="G9:G28" si="0">SUM(G8+D9-E9-F9)</f>
        <v>647.48</v>
      </c>
      <c r="I9" s="123"/>
      <c r="J9" s="193"/>
      <c r="K9" s="193"/>
      <c r="L9" s="193"/>
      <c r="M9" s="193"/>
      <c r="N9" s="194"/>
      <c r="O9" s="307">
        <f>O8+L9-M9-N9</f>
        <v>203.51</v>
      </c>
    </row>
    <row r="10" spans="1:15" x14ac:dyDescent="0.2">
      <c r="A10" s="123"/>
      <c r="B10" s="193"/>
      <c r="C10" s="193"/>
      <c r="D10" s="194"/>
      <c r="E10" s="194"/>
      <c r="F10" s="194"/>
      <c r="G10" s="307">
        <f t="shared" si="0"/>
        <v>647.48</v>
      </c>
      <c r="I10" s="123"/>
      <c r="J10" s="193"/>
      <c r="K10" s="193"/>
      <c r="L10" s="194"/>
      <c r="M10" s="194"/>
      <c r="N10" s="194"/>
      <c r="O10" s="307">
        <f t="shared" ref="O10:O11" si="1">O9+L10-M10-N10</f>
        <v>203.51</v>
      </c>
    </row>
    <row r="11" spans="1:15" x14ac:dyDescent="0.2">
      <c r="A11" s="123"/>
      <c r="B11" s="193"/>
      <c r="C11" s="193"/>
      <c r="D11" s="194"/>
      <c r="E11" s="194"/>
      <c r="F11" s="194"/>
      <c r="G11" s="307">
        <f t="shared" si="0"/>
        <v>647.48</v>
      </c>
      <c r="I11" s="123"/>
      <c r="J11" s="193"/>
      <c r="K11" s="193"/>
      <c r="L11" s="194"/>
      <c r="M11" s="194"/>
      <c r="N11" s="194"/>
      <c r="O11" s="307">
        <f t="shared" si="1"/>
        <v>203.51</v>
      </c>
    </row>
    <row r="12" spans="1:15" x14ac:dyDescent="0.2">
      <c r="A12" s="123"/>
      <c r="B12" s="193"/>
      <c r="C12" s="193"/>
      <c r="D12" s="194"/>
      <c r="E12" s="194"/>
      <c r="F12" s="194"/>
      <c r="G12" s="307">
        <f t="shared" si="0"/>
        <v>647.48</v>
      </c>
      <c r="I12" s="123"/>
      <c r="J12" s="193"/>
      <c r="K12" s="193"/>
      <c r="L12" s="194"/>
      <c r="M12" s="194"/>
      <c r="N12" s="194"/>
      <c r="O12" s="307">
        <f>O11+L26-M26-N26</f>
        <v>203.51</v>
      </c>
    </row>
    <row r="13" spans="1:15" x14ac:dyDescent="0.2">
      <c r="A13" s="123"/>
      <c r="B13" s="193"/>
      <c r="C13" s="193"/>
      <c r="D13" s="194"/>
      <c r="E13" s="194"/>
      <c r="F13" s="194"/>
      <c r="G13" s="307">
        <f t="shared" si="0"/>
        <v>647.48</v>
      </c>
      <c r="I13" s="123"/>
      <c r="J13" s="193"/>
      <c r="K13" s="193"/>
      <c r="L13" s="194"/>
      <c r="M13" s="194"/>
      <c r="N13" s="194"/>
      <c r="O13" s="307">
        <f t="shared" ref="O13:O25" si="2">O12+L27-M27-N27</f>
        <v>203.51</v>
      </c>
    </row>
    <row r="14" spans="1:15" x14ac:dyDescent="0.2">
      <c r="A14" s="123"/>
      <c r="B14" s="193"/>
      <c r="C14" s="193"/>
      <c r="D14" s="194"/>
      <c r="E14" s="194"/>
      <c r="F14" s="194"/>
      <c r="G14" s="307">
        <f t="shared" si="0"/>
        <v>647.48</v>
      </c>
      <c r="I14" s="123"/>
      <c r="J14" s="193"/>
      <c r="K14" s="193"/>
      <c r="L14" s="194"/>
      <c r="M14" s="194"/>
      <c r="N14" s="194"/>
      <c r="O14" s="307">
        <f t="shared" si="2"/>
        <v>203.51</v>
      </c>
    </row>
    <row r="15" spans="1:15" x14ac:dyDescent="0.2">
      <c r="A15" s="123"/>
      <c r="B15" s="193"/>
      <c r="C15" s="193"/>
      <c r="D15" s="194"/>
      <c r="E15" s="194"/>
      <c r="F15" s="194"/>
      <c r="G15" s="307">
        <f t="shared" si="0"/>
        <v>647.48</v>
      </c>
      <c r="I15" s="123"/>
      <c r="J15" s="193"/>
      <c r="K15" s="193"/>
      <c r="L15" s="194"/>
      <c r="M15" s="194"/>
      <c r="N15" s="194"/>
      <c r="O15" s="307">
        <f t="shared" si="2"/>
        <v>203.51</v>
      </c>
    </row>
    <row r="16" spans="1:15" x14ac:dyDescent="0.2">
      <c r="A16" s="123"/>
      <c r="B16" s="193"/>
      <c r="C16" s="193"/>
      <c r="D16" s="194"/>
      <c r="E16" s="194"/>
      <c r="F16" s="194"/>
      <c r="G16" s="307">
        <f t="shared" si="0"/>
        <v>647.48</v>
      </c>
      <c r="I16" s="123"/>
      <c r="J16" s="193"/>
      <c r="K16" s="193"/>
      <c r="L16" s="194"/>
      <c r="M16" s="194"/>
      <c r="N16" s="194"/>
      <c r="O16" s="307">
        <f t="shared" si="2"/>
        <v>203.51</v>
      </c>
    </row>
    <row r="17" spans="1:15" x14ac:dyDescent="0.2">
      <c r="A17" s="123"/>
      <c r="B17" s="193"/>
      <c r="C17" s="193"/>
      <c r="D17" s="194"/>
      <c r="E17" s="194"/>
      <c r="F17" s="194"/>
      <c r="G17" s="307">
        <f t="shared" si="0"/>
        <v>647.48</v>
      </c>
      <c r="I17" s="123"/>
      <c r="J17" s="193"/>
      <c r="K17" s="193"/>
      <c r="L17" s="194"/>
      <c r="M17" s="194"/>
      <c r="N17" s="194"/>
      <c r="O17" s="307">
        <f t="shared" si="2"/>
        <v>203.51</v>
      </c>
    </row>
    <row r="18" spans="1:15" x14ac:dyDescent="0.2">
      <c r="A18" s="123"/>
      <c r="B18" s="193"/>
      <c r="C18" s="193"/>
      <c r="D18" s="194"/>
      <c r="E18" s="194"/>
      <c r="F18" s="194"/>
      <c r="G18" s="307">
        <f t="shared" si="0"/>
        <v>647.48</v>
      </c>
      <c r="I18" s="123"/>
      <c r="J18" s="193"/>
      <c r="K18" s="193"/>
      <c r="L18" s="194"/>
      <c r="M18" s="194"/>
      <c r="N18" s="194"/>
      <c r="O18" s="307">
        <f t="shared" si="2"/>
        <v>203.51</v>
      </c>
    </row>
    <row r="19" spans="1:15" x14ac:dyDescent="0.2">
      <c r="A19" s="123"/>
      <c r="B19" s="193"/>
      <c r="C19" s="193"/>
      <c r="D19" s="194"/>
      <c r="E19" s="194"/>
      <c r="F19" s="194"/>
      <c r="G19" s="307">
        <f t="shared" si="0"/>
        <v>647.48</v>
      </c>
      <c r="I19" s="123"/>
      <c r="J19" s="193"/>
      <c r="K19" s="193"/>
      <c r="L19" s="194"/>
      <c r="M19" s="194"/>
      <c r="N19" s="194"/>
      <c r="O19" s="307">
        <f t="shared" si="2"/>
        <v>203.51</v>
      </c>
    </row>
    <row r="20" spans="1:15" x14ac:dyDescent="0.2">
      <c r="A20" s="123"/>
      <c r="B20" s="193"/>
      <c r="C20" s="193"/>
      <c r="D20" s="194"/>
      <c r="E20" s="194"/>
      <c r="F20" s="194"/>
      <c r="G20" s="307">
        <f t="shared" si="0"/>
        <v>647.48</v>
      </c>
      <c r="I20" s="123"/>
      <c r="J20" s="193"/>
      <c r="K20" s="193"/>
      <c r="L20" s="194"/>
      <c r="M20" s="194"/>
      <c r="N20" s="194"/>
      <c r="O20" s="307">
        <f t="shared" si="2"/>
        <v>203.51</v>
      </c>
    </row>
    <row r="21" spans="1:15" x14ac:dyDescent="0.2">
      <c r="A21" s="123"/>
      <c r="B21" s="193"/>
      <c r="C21" s="193"/>
      <c r="D21" s="194"/>
      <c r="E21" s="194"/>
      <c r="F21" s="194"/>
      <c r="G21" s="307">
        <f t="shared" si="0"/>
        <v>647.48</v>
      </c>
      <c r="I21" s="123"/>
      <c r="J21" s="193"/>
      <c r="K21" s="193"/>
      <c r="L21" s="194"/>
      <c r="M21" s="194"/>
      <c r="N21" s="194"/>
      <c r="O21" s="307">
        <f t="shared" si="2"/>
        <v>203.51</v>
      </c>
    </row>
    <row r="22" spans="1:15" x14ac:dyDescent="0.2">
      <c r="A22" s="123"/>
      <c r="B22" s="193"/>
      <c r="C22" s="193"/>
      <c r="D22" s="194"/>
      <c r="E22" s="194"/>
      <c r="F22" s="194"/>
      <c r="G22" s="307">
        <f t="shared" si="0"/>
        <v>647.48</v>
      </c>
      <c r="I22" s="123"/>
      <c r="J22" s="193"/>
      <c r="K22" s="193"/>
      <c r="L22" s="194"/>
      <c r="M22" s="194"/>
      <c r="N22" s="194"/>
      <c r="O22" s="307">
        <f t="shared" si="2"/>
        <v>203.51</v>
      </c>
    </row>
    <row r="23" spans="1:15" x14ac:dyDescent="0.2">
      <c r="A23" s="123"/>
      <c r="B23" s="193"/>
      <c r="C23" s="193"/>
      <c r="D23" s="193"/>
      <c r="E23" s="193"/>
      <c r="F23" s="194"/>
      <c r="G23" s="307">
        <f t="shared" si="0"/>
        <v>647.48</v>
      </c>
      <c r="I23" s="123"/>
      <c r="J23" s="193"/>
      <c r="K23" s="193"/>
      <c r="L23" s="194"/>
      <c r="M23" s="194"/>
      <c r="N23" s="194"/>
      <c r="O23" s="307">
        <f t="shared" si="2"/>
        <v>203.51</v>
      </c>
    </row>
    <row r="24" spans="1:15" x14ac:dyDescent="0.2">
      <c r="A24" s="123"/>
      <c r="B24" s="193"/>
      <c r="C24" s="193"/>
      <c r="D24" s="194"/>
      <c r="E24" s="194"/>
      <c r="F24" s="194"/>
      <c r="G24" s="307">
        <f t="shared" si="0"/>
        <v>647.48</v>
      </c>
      <c r="I24" s="123"/>
      <c r="J24" s="193"/>
      <c r="K24" s="193"/>
      <c r="L24" s="194"/>
      <c r="M24" s="194"/>
      <c r="N24" s="194"/>
      <c r="O24" s="307">
        <f t="shared" si="2"/>
        <v>203.51</v>
      </c>
    </row>
    <row r="25" spans="1:15" x14ac:dyDescent="0.2">
      <c r="A25" s="123"/>
      <c r="B25" s="193"/>
      <c r="C25" s="193"/>
      <c r="D25" s="194"/>
      <c r="E25" s="194"/>
      <c r="F25" s="194"/>
      <c r="G25" s="307">
        <f t="shared" si="0"/>
        <v>647.48</v>
      </c>
      <c r="I25" s="123"/>
      <c r="J25" s="193"/>
      <c r="K25" s="193"/>
      <c r="L25" s="194"/>
      <c r="M25" s="194"/>
      <c r="N25" s="194"/>
      <c r="O25" s="307">
        <f t="shared" si="2"/>
        <v>203.51</v>
      </c>
    </row>
    <row r="26" spans="1:15" x14ac:dyDescent="0.2">
      <c r="A26" s="127"/>
      <c r="B26" s="124"/>
      <c r="C26" s="124"/>
      <c r="D26" s="172"/>
      <c r="E26" s="172"/>
      <c r="F26" s="172"/>
      <c r="G26" s="308">
        <f t="shared" si="0"/>
        <v>647.48</v>
      </c>
      <c r="I26" s="127"/>
      <c r="J26" s="124"/>
      <c r="K26" s="124"/>
      <c r="L26" s="172"/>
      <c r="M26" s="172"/>
      <c r="N26" s="172"/>
      <c r="O26" s="307">
        <f>O25+L29-M29-N29</f>
        <v>203.51</v>
      </c>
    </row>
    <row r="27" spans="1:15" x14ac:dyDescent="0.2">
      <c r="A27" s="127"/>
      <c r="B27" s="124"/>
      <c r="C27" s="124"/>
      <c r="D27" s="172"/>
      <c r="E27" s="172"/>
      <c r="F27" s="172"/>
      <c r="G27" s="308">
        <f t="shared" si="0"/>
        <v>647.48</v>
      </c>
      <c r="I27" s="127"/>
      <c r="J27" s="124"/>
      <c r="K27" s="124"/>
      <c r="L27" s="172"/>
      <c r="M27" s="172"/>
      <c r="N27" s="172"/>
      <c r="O27" s="307">
        <f>O26+L30-M30-N30</f>
        <v>203.51</v>
      </c>
    </row>
    <row r="28" spans="1:15" ht="13.5" thickBot="1" x14ac:dyDescent="0.25">
      <c r="A28" s="128"/>
      <c r="B28" s="129"/>
      <c r="C28" s="129"/>
      <c r="D28" s="174"/>
      <c r="E28" s="174"/>
      <c r="F28" s="174"/>
      <c r="G28" s="175">
        <f t="shared" si="0"/>
        <v>647.48</v>
      </c>
      <c r="I28" s="128"/>
      <c r="J28" s="129"/>
      <c r="K28" s="129"/>
      <c r="L28" s="174"/>
      <c r="M28" s="174"/>
      <c r="N28" s="174"/>
      <c r="O28" s="175">
        <f>SUM(O27+L28-M28-N28)</f>
        <v>203.51</v>
      </c>
    </row>
    <row r="29" spans="1:15" ht="13.5" thickTop="1" x14ac:dyDescent="0.2">
      <c r="A29" s="120"/>
      <c r="B29" s="121"/>
      <c r="C29" s="121"/>
      <c r="D29" s="168"/>
      <c r="E29" s="168"/>
      <c r="F29" s="168"/>
      <c r="G29" s="169"/>
      <c r="I29" s="120"/>
      <c r="J29" s="121"/>
      <c r="K29" s="121"/>
      <c r="L29" s="168"/>
      <c r="M29" s="168"/>
      <c r="N29" s="168"/>
      <c r="O29" s="169"/>
    </row>
    <row r="30" spans="1:15" ht="13.5" thickBot="1" x14ac:dyDescent="0.25">
      <c r="A30" s="131" t="s">
        <v>3</v>
      </c>
      <c r="B30" s="132"/>
      <c r="C30" s="132"/>
      <c r="D30" s="166"/>
      <c r="E30" s="176"/>
      <c r="F30" s="176"/>
      <c r="G30" s="218">
        <f>G28</f>
        <v>647.48</v>
      </c>
      <c r="I30" s="131" t="s">
        <v>3</v>
      </c>
      <c r="J30" s="132"/>
      <c r="K30" s="132"/>
      <c r="L30" s="166"/>
      <c r="M30" s="176"/>
      <c r="N30" s="176"/>
      <c r="O30" s="218">
        <f>O28</f>
        <v>203.51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34"/>
  <sheetViews>
    <sheetView topLeftCell="G1" zoomScaleNormal="100" workbookViewId="0">
      <selection activeCell="H1" sqref="H1"/>
    </sheetView>
  </sheetViews>
  <sheetFormatPr defaultRowHeight="12.75" x14ac:dyDescent="0.2"/>
  <cols>
    <col min="1" max="1" width="11" style="49" customWidth="1"/>
    <col min="2" max="2" width="11.140625" style="49" customWidth="1"/>
    <col min="3" max="3" width="30.85546875" style="49" customWidth="1"/>
    <col min="4" max="4" width="10.28515625" style="49" bestFit="1" customWidth="1"/>
    <col min="5" max="5" width="7" style="49" customWidth="1"/>
    <col min="6" max="6" width="13" style="49" bestFit="1" customWidth="1"/>
    <col min="7" max="7" width="11" style="49" customWidth="1"/>
    <col min="8" max="8" width="9.140625" style="49"/>
    <col min="9" max="9" width="11" style="49" customWidth="1"/>
    <col min="10" max="10" width="11.140625" style="49" customWidth="1"/>
    <col min="11" max="11" width="30.85546875" style="49" customWidth="1"/>
    <col min="12" max="12" width="10.28515625" style="49" bestFit="1" customWidth="1"/>
    <col min="13" max="13" width="7" style="49" customWidth="1"/>
    <col min="14" max="14" width="13" style="49" bestFit="1" customWidth="1"/>
    <col min="15" max="15" width="11" style="49" customWidth="1"/>
    <col min="16" max="16384" width="9.140625" style="49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87</v>
      </c>
      <c r="B4" s="360"/>
      <c r="C4" s="360"/>
      <c r="D4" s="360"/>
      <c r="E4" s="360"/>
      <c r="F4" s="360"/>
      <c r="G4" s="361"/>
      <c r="I4" s="359" t="s">
        <v>87</v>
      </c>
      <c r="J4" s="360"/>
      <c r="K4" s="360"/>
      <c r="L4" s="360"/>
      <c r="M4" s="360"/>
      <c r="N4" s="360"/>
      <c r="O4" s="361"/>
    </row>
    <row r="5" spans="1:15" ht="15" x14ac:dyDescent="0.2">
      <c r="A5" s="363" t="s">
        <v>78</v>
      </c>
      <c r="B5" s="379"/>
      <c r="C5" s="379"/>
      <c r="D5" s="379"/>
      <c r="E5" s="379"/>
      <c r="F5" s="379"/>
      <c r="G5" s="372"/>
      <c r="I5" s="376" t="s">
        <v>78</v>
      </c>
      <c r="J5" s="377"/>
      <c r="K5" s="377"/>
      <c r="L5" s="377"/>
      <c r="M5" s="377"/>
      <c r="N5" s="377"/>
      <c r="O5" s="378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60" t="s">
        <v>8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60" t="s">
        <v>8</v>
      </c>
      <c r="N7" s="237" t="s">
        <v>5</v>
      </c>
      <c r="O7" s="238" t="s">
        <v>6</v>
      </c>
    </row>
    <row r="8" spans="1:15" x14ac:dyDescent="0.2">
      <c r="A8" s="257"/>
      <c r="B8" s="247"/>
      <c r="C8" s="247" t="s">
        <v>80</v>
      </c>
      <c r="D8" s="258">
        <v>3858.32</v>
      </c>
      <c r="E8" s="258"/>
      <c r="F8" s="258"/>
      <c r="G8" s="259">
        <v>3858.32</v>
      </c>
      <c r="I8" s="69"/>
      <c r="J8" s="64"/>
      <c r="K8" s="64" t="s">
        <v>84</v>
      </c>
      <c r="L8" s="75">
        <v>3434.59</v>
      </c>
      <c r="M8" s="75"/>
      <c r="N8" s="76"/>
      <c r="O8" s="259">
        <f>L8</f>
        <v>3434.59</v>
      </c>
    </row>
    <row r="9" spans="1:15" x14ac:dyDescent="0.2">
      <c r="A9" s="69">
        <v>42655</v>
      </c>
      <c r="B9" s="64"/>
      <c r="C9" s="64" t="s">
        <v>108</v>
      </c>
      <c r="D9" s="75"/>
      <c r="E9" s="75"/>
      <c r="F9" s="76">
        <v>2100</v>
      </c>
      <c r="G9" s="88">
        <f t="shared" ref="G9:G32" si="0">SUM(G8+D9-E9-F9)</f>
        <v>1758.3200000000002</v>
      </c>
      <c r="I9" s="14">
        <v>42818</v>
      </c>
      <c r="J9" s="9"/>
      <c r="K9" s="64" t="s">
        <v>242</v>
      </c>
      <c r="L9" s="75"/>
      <c r="M9" s="75"/>
      <c r="N9" s="76">
        <f>+(141-20.25)/2</f>
        <v>60.375</v>
      </c>
      <c r="O9" s="88">
        <f>O8+L9-M9-N9</f>
        <v>3374.2150000000001</v>
      </c>
    </row>
    <row r="10" spans="1:15" x14ac:dyDescent="0.2">
      <c r="A10" s="14"/>
      <c r="B10" s="9"/>
      <c r="C10" s="64"/>
      <c r="D10" s="75"/>
      <c r="E10" s="75"/>
      <c r="F10" s="76"/>
      <c r="G10" s="88">
        <f t="shared" si="0"/>
        <v>1758.3200000000002</v>
      </c>
      <c r="I10" s="14"/>
      <c r="J10" s="64"/>
      <c r="K10" s="64"/>
      <c r="L10" s="75"/>
      <c r="M10" s="75"/>
      <c r="N10" s="76"/>
      <c r="O10" s="88">
        <f t="shared" ref="O10:O32" si="1">O9+L10-M10-N10</f>
        <v>3374.2150000000001</v>
      </c>
    </row>
    <row r="11" spans="1:15" x14ac:dyDescent="0.2">
      <c r="A11" s="14"/>
      <c r="B11" s="64"/>
      <c r="C11" s="64"/>
      <c r="D11" s="75"/>
      <c r="E11" s="75"/>
      <c r="F11" s="76"/>
      <c r="G11" s="88">
        <f t="shared" si="0"/>
        <v>1758.3200000000002</v>
      </c>
      <c r="I11" s="14"/>
      <c r="J11" s="64"/>
      <c r="K11" s="64"/>
      <c r="L11" s="75"/>
      <c r="M11" s="75"/>
      <c r="N11" s="76"/>
      <c r="O11" s="88">
        <f t="shared" si="1"/>
        <v>3374.2150000000001</v>
      </c>
    </row>
    <row r="12" spans="1:15" x14ac:dyDescent="0.2">
      <c r="A12" s="14"/>
      <c r="B12" s="64"/>
      <c r="C12" s="64"/>
      <c r="D12" s="75"/>
      <c r="E12" s="75"/>
      <c r="F12" s="76"/>
      <c r="G12" s="88">
        <f t="shared" si="0"/>
        <v>1758.3200000000002</v>
      </c>
      <c r="I12" s="14"/>
      <c r="J12" s="64"/>
      <c r="K12" s="64"/>
      <c r="L12" s="75"/>
      <c r="M12" s="75"/>
      <c r="N12" s="76"/>
      <c r="O12" s="88">
        <f t="shared" si="1"/>
        <v>3374.2150000000001</v>
      </c>
    </row>
    <row r="13" spans="1:15" x14ac:dyDescent="0.2">
      <c r="A13" s="14"/>
      <c r="B13" s="64"/>
      <c r="C13" s="64"/>
      <c r="D13" s="75"/>
      <c r="E13" s="75"/>
      <c r="F13" s="76"/>
      <c r="G13" s="88">
        <f t="shared" si="0"/>
        <v>1758.3200000000002</v>
      </c>
      <c r="I13" s="14"/>
      <c r="J13" s="64"/>
      <c r="K13" s="64"/>
      <c r="L13" s="75"/>
      <c r="M13" s="75"/>
      <c r="N13" s="76"/>
      <c r="O13" s="88">
        <f t="shared" si="1"/>
        <v>3374.2150000000001</v>
      </c>
    </row>
    <row r="14" spans="1:15" x14ac:dyDescent="0.2">
      <c r="A14" s="14"/>
      <c r="B14" s="64"/>
      <c r="C14" s="64"/>
      <c r="D14" s="75"/>
      <c r="E14" s="75"/>
      <c r="F14" s="76"/>
      <c r="G14" s="88">
        <f t="shared" si="0"/>
        <v>1758.3200000000002</v>
      </c>
      <c r="I14" s="14"/>
      <c r="J14" s="64"/>
      <c r="K14" s="64"/>
      <c r="L14" s="75"/>
      <c r="M14" s="75"/>
      <c r="N14" s="76"/>
      <c r="O14" s="88">
        <f t="shared" si="1"/>
        <v>3374.2150000000001</v>
      </c>
    </row>
    <row r="15" spans="1:15" x14ac:dyDescent="0.2">
      <c r="A15" s="14"/>
      <c r="B15" s="64"/>
      <c r="C15" s="64"/>
      <c r="D15" s="75"/>
      <c r="E15" s="75"/>
      <c r="F15" s="76"/>
      <c r="G15" s="88">
        <f t="shared" si="0"/>
        <v>1758.3200000000002</v>
      </c>
      <c r="H15" s="68"/>
      <c r="I15" s="14"/>
      <c r="J15" s="9"/>
      <c r="K15" s="9"/>
      <c r="L15" s="75"/>
      <c r="M15" s="75"/>
      <c r="N15" s="75"/>
      <c r="O15" s="88">
        <f t="shared" si="1"/>
        <v>3374.2150000000001</v>
      </c>
    </row>
    <row r="16" spans="1:15" x14ac:dyDescent="0.2">
      <c r="A16" s="14"/>
      <c r="B16" s="9"/>
      <c r="C16" s="9"/>
      <c r="D16" s="75"/>
      <c r="E16" s="75"/>
      <c r="F16" s="75"/>
      <c r="G16" s="88">
        <f t="shared" si="0"/>
        <v>1758.3200000000002</v>
      </c>
      <c r="I16" s="14"/>
      <c r="J16" s="9"/>
      <c r="K16" s="9"/>
      <c r="L16" s="75"/>
      <c r="M16" s="75"/>
      <c r="N16" s="75"/>
      <c r="O16" s="88">
        <f t="shared" si="1"/>
        <v>3374.2150000000001</v>
      </c>
    </row>
    <row r="17" spans="1:15" x14ac:dyDescent="0.2">
      <c r="A17" s="14"/>
      <c r="B17" s="9"/>
      <c r="C17" s="9"/>
      <c r="D17" s="75"/>
      <c r="E17" s="75"/>
      <c r="F17" s="75"/>
      <c r="G17" s="88">
        <f t="shared" si="0"/>
        <v>1758.3200000000002</v>
      </c>
      <c r="I17" s="14"/>
      <c r="J17" s="9"/>
      <c r="K17" s="9"/>
      <c r="L17" s="75"/>
      <c r="M17" s="75"/>
      <c r="N17" s="75"/>
      <c r="O17" s="88">
        <f t="shared" si="1"/>
        <v>3374.2150000000001</v>
      </c>
    </row>
    <row r="18" spans="1:15" x14ac:dyDescent="0.2">
      <c r="A18" s="14"/>
      <c r="B18" s="9"/>
      <c r="C18" s="9"/>
      <c r="D18" s="75"/>
      <c r="E18" s="75"/>
      <c r="F18" s="75"/>
      <c r="G18" s="88">
        <f t="shared" si="0"/>
        <v>1758.3200000000002</v>
      </c>
      <c r="I18" s="14"/>
      <c r="J18" s="9"/>
      <c r="K18" s="58"/>
      <c r="L18" s="75"/>
      <c r="M18" s="75"/>
      <c r="N18" s="75"/>
      <c r="O18" s="88">
        <f t="shared" si="1"/>
        <v>3374.2150000000001</v>
      </c>
    </row>
    <row r="19" spans="1:15" x14ac:dyDescent="0.2">
      <c r="A19" s="14"/>
      <c r="B19" s="9"/>
      <c r="C19" s="58"/>
      <c r="D19" s="75"/>
      <c r="E19" s="75"/>
      <c r="F19" s="75"/>
      <c r="G19" s="88">
        <f t="shared" si="0"/>
        <v>1758.3200000000002</v>
      </c>
      <c r="I19" s="14"/>
      <c r="J19" s="9"/>
      <c r="K19" s="58"/>
      <c r="L19" s="75"/>
      <c r="M19" s="75"/>
      <c r="N19" s="75"/>
      <c r="O19" s="88">
        <f t="shared" si="1"/>
        <v>3374.2150000000001</v>
      </c>
    </row>
    <row r="20" spans="1:15" x14ac:dyDescent="0.2">
      <c r="A20" s="14"/>
      <c r="B20" s="9"/>
      <c r="C20" s="58"/>
      <c r="D20" s="75"/>
      <c r="E20" s="75"/>
      <c r="F20" s="75"/>
      <c r="G20" s="88">
        <f t="shared" si="0"/>
        <v>1758.3200000000002</v>
      </c>
      <c r="I20" s="14"/>
      <c r="J20" s="9"/>
      <c r="K20" s="9"/>
      <c r="L20" s="75"/>
      <c r="M20" s="75"/>
      <c r="N20" s="75"/>
      <c r="O20" s="88">
        <f t="shared" si="1"/>
        <v>3374.2150000000001</v>
      </c>
    </row>
    <row r="21" spans="1:15" x14ac:dyDescent="0.2">
      <c r="A21" s="14"/>
      <c r="B21" s="9"/>
      <c r="C21" s="9"/>
      <c r="D21" s="75"/>
      <c r="E21" s="75"/>
      <c r="F21" s="75"/>
      <c r="G21" s="88">
        <f t="shared" si="0"/>
        <v>1758.3200000000002</v>
      </c>
      <c r="I21" s="14"/>
      <c r="J21" s="9"/>
      <c r="K21" s="58"/>
      <c r="L21" s="75"/>
      <c r="M21" s="75"/>
      <c r="N21" s="75"/>
      <c r="O21" s="88">
        <f t="shared" si="1"/>
        <v>3374.2150000000001</v>
      </c>
    </row>
    <row r="22" spans="1:15" x14ac:dyDescent="0.2">
      <c r="A22" s="14"/>
      <c r="B22" s="9"/>
      <c r="C22" s="58"/>
      <c r="D22" s="75"/>
      <c r="E22" s="75"/>
      <c r="F22" s="75"/>
      <c r="G22" s="88">
        <f t="shared" si="0"/>
        <v>1758.3200000000002</v>
      </c>
      <c r="I22" s="14"/>
      <c r="J22" s="9"/>
      <c r="K22" s="58"/>
      <c r="L22" s="75"/>
      <c r="M22" s="75"/>
      <c r="N22" s="75"/>
      <c r="O22" s="88">
        <f t="shared" si="1"/>
        <v>3374.2150000000001</v>
      </c>
    </row>
    <row r="23" spans="1:15" x14ac:dyDescent="0.2">
      <c r="A23" s="14"/>
      <c r="B23" s="9"/>
      <c r="C23" s="58"/>
      <c r="D23" s="75"/>
      <c r="E23" s="75"/>
      <c r="F23" s="75"/>
      <c r="G23" s="88">
        <f t="shared" si="0"/>
        <v>1758.3200000000002</v>
      </c>
      <c r="I23" s="14"/>
      <c r="J23" s="9"/>
      <c r="K23" s="58"/>
      <c r="L23" s="75"/>
      <c r="M23" s="75"/>
      <c r="N23" s="75"/>
      <c r="O23" s="88">
        <f t="shared" si="1"/>
        <v>3374.2150000000001</v>
      </c>
    </row>
    <row r="24" spans="1:15" x14ac:dyDescent="0.2">
      <c r="A24" s="14"/>
      <c r="B24" s="9"/>
      <c r="C24" s="58"/>
      <c r="D24" s="75"/>
      <c r="E24" s="75"/>
      <c r="F24" s="75"/>
      <c r="G24" s="88">
        <f t="shared" si="0"/>
        <v>1758.3200000000002</v>
      </c>
      <c r="I24" s="14"/>
      <c r="J24" s="9"/>
      <c r="K24" s="58"/>
      <c r="L24" s="75"/>
      <c r="M24" s="75"/>
      <c r="N24" s="75"/>
      <c r="O24" s="88">
        <f t="shared" si="1"/>
        <v>3374.2150000000001</v>
      </c>
    </row>
    <row r="25" spans="1:15" x14ac:dyDescent="0.2">
      <c r="A25" s="14"/>
      <c r="B25" s="9"/>
      <c r="C25" s="58"/>
      <c r="D25" s="75"/>
      <c r="E25" s="75"/>
      <c r="F25" s="75"/>
      <c r="G25" s="88">
        <f t="shared" si="0"/>
        <v>1758.3200000000002</v>
      </c>
      <c r="I25" s="14"/>
      <c r="J25" s="9"/>
      <c r="K25" s="58"/>
      <c r="L25" s="75"/>
      <c r="M25" s="75"/>
      <c r="N25" s="75"/>
      <c r="O25" s="88">
        <f t="shared" si="1"/>
        <v>3374.2150000000001</v>
      </c>
    </row>
    <row r="26" spans="1:15" x14ac:dyDescent="0.2">
      <c r="A26" s="14"/>
      <c r="B26" s="9"/>
      <c r="C26" s="58"/>
      <c r="D26" s="75"/>
      <c r="E26" s="75"/>
      <c r="F26" s="75"/>
      <c r="G26" s="88">
        <f t="shared" si="0"/>
        <v>1758.3200000000002</v>
      </c>
      <c r="I26" s="14"/>
      <c r="J26" s="9"/>
      <c r="K26" s="58"/>
      <c r="L26" s="75"/>
      <c r="M26" s="75"/>
      <c r="N26" s="75"/>
      <c r="O26" s="88">
        <f t="shared" si="1"/>
        <v>3374.2150000000001</v>
      </c>
    </row>
    <row r="27" spans="1:15" x14ac:dyDescent="0.2">
      <c r="A27" s="14"/>
      <c r="B27" s="9"/>
      <c r="C27" s="58"/>
      <c r="D27" s="75"/>
      <c r="E27" s="75"/>
      <c r="F27" s="75"/>
      <c r="G27" s="88">
        <f t="shared" si="0"/>
        <v>1758.3200000000002</v>
      </c>
      <c r="I27" s="14"/>
      <c r="J27" s="9"/>
      <c r="K27" s="58"/>
      <c r="L27" s="75"/>
      <c r="M27" s="75"/>
      <c r="N27" s="75"/>
      <c r="O27" s="88">
        <f t="shared" si="1"/>
        <v>3374.2150000000001</v>
      </c>
    </row>
    <row r="28" spans="1:15" x14ac:dyDescent="0.2">
      <c r="A28" s="14"/>
      <c r="B28" s="9"/>
      <c r="C28" s="9"/>
      <c r="D28" s="75"/>
      <c r="E28" s="75"/>
      <c r="F28" s="75"/>
      <c r="G28" s="88">
        <f t="shared" si="0"/>
        <v>1758.3200000000002</v>
      </c>
      <c r="I28" s="14"/>
      <c r="J28" s="9"/>
      <c r="K28" s="9"/>
      <c r="L28" s="75"/>
      <c r="M28" s="75"/>
      <c r="N28" s="75"/>
      <c r="O28" s="88">
        <f t="shared" si="1"/>
        <v>3374.2150000000001</v>
      </c>
    </row>
    <row r="29" spans="1:15" x14ac:dyDescent="0.2">
      <c r="A29" s="100"/>
      <c r="B29" s="93"/>
      <c r="C29" s="93"/>
      <c r="D29" s="101"/>
      <c r="E29" s="101"/>
      <c r="F29" s="101"/>
      <c r="G29" s="88">
        <f t="shared" si="0"/>
        <v>1758.3200000000002</v>
      </c>
      <c r="I29" s="100"/>
      <c r="J29" s="93"/>
      <c r="K29" s="93"/>
      <c r="L29" s="101"/>
      <c r="M29" s="101"/>
      <c r="N29" s="101"/>
      <c r="O29" s="88">
        <f t="shared" si="1"/>
        <v>3374.2150000000001</v>
      </c>
    </row>
    <row r="30" spans="1:15" x14ac:dyDescent="0.2">
      <c r="A30" s="100"/>
      <c r="B30" s="46"/>
      <c r="C30" s="46"/>
      <c r="D30" s="101"/>
      <c r="E30" s="101"/>
      <c r="F30" s="101"/>
      <c r="G30" s="88">
        <f t="shared" si="0"/>
        <v>1758.3200000000002</v>
      </c>
      <c r="I30" s="100"/>
      <c r="J30" s="46"/>
      <c r="K30" s="46"/>
      <c r="L30" s="101"/>
      <c r="M30" s="101"/>
      <c r="N30" s="101"/>
      <c r="O30" s="88">
        <f t="shared" si="1"/>
        <v>3374.2150000000001</v>
      </c>
    </row>
    <row r="31" spans="1:15" x14ac:dyDescent="0.2">
      <c r="A31" s="100"/>
      <c r="B31" s="46"/>
      <c r="C31" s="46"/>
      <c r="D31" s="101"/>
      <c r="E31" s="101"/>
      <c r="F31" s="101"/>
      <c r="G31" s="88">
        <f t="shared" si="0"/>
        <v>1758.3200000000002</v>
      </c>
      <c r="I31" s="100"/>
      <c r="J31" s="46"/>
      <c r="K31" s="46"/>
      <c r="L31" s="101"/>
      <c r="M31" s="101"/>
      <c r="N31" s="101"/>
      <c r="O31" s="88">
        <f t="shared" si="1"/>
        <v>3374.2150000000001</v>
      </c>
    </row>
    <row r="32" spans="1:15" ht="13.5" thickBot="1" x14ac:dyDescent="0.25">
      <c r="A32" s="102"/>
      <c r="B32" s="37"/>
      <c r="C32" s="37"/>
      <c r="D32" s="89"/>
      <c r="E32" s="89"/>
      <c r="F32" s="89"/>
      <c r="G32" s="88">
        <f t="shared" si="0"/>
        <v>1758.3200000000002</v>
      </c>
      <c r="I32" s="102"/>
      <c r="J32" s="37"/>
      <c r="K32" s="37"/>
      <c r="L32" s="89"/>
      <c r="M32" s="89"/>
      <c r="N32" s="89"/>
      <c r="O32" s="88">
        <f t="shared" si="1"/>
        <v>3374.2150000000001</v>
      </c>
    </row>
    <row r="33" spans="1:15" ht="13.5" thickTop="1" x14ac:dyDescent="0.2">
      <c r="A33" s="40"/>
      <c r="B33" s="41"/>
      <c r="C33" s="41"/>
      <c r="D33" s="84"/>
      <c r="E33" s="84"/>
      <c r="F33" s="84"/>
      <c r="G33" s="85"/>
      <c r="I33" s="40"/>
      <c r="J33" s="41"/>
      <c r="K33" s="41"/>
      <c r="L33" s="84"/>
      <c r="M33" s="84"/>
      <c r="N33" s="84"/>
      <c r="O33" s="85"/>
    </row>
    <row r="34" spans="1:15" ht="13.5" thickBot="1" x14ac:dyDescent="0.25">
      <c r="A34" s="42" t="s">
        <v>3</v>
      </c>
      <c r="B34" s="43"/>
      <c r="C34" s="43"/>
      <c r="D34" s="13"/>
      <c r="E34" s="91"/>
      <c r="F34" s="91"/>
      <c r="G34" s="220">
        <f>G32</f>
        <v>1758.3200000000002</v>
      </c>
      <c r="I34" s="42" t="s">
        <v>3</v>
      </c>
      <c r="J34" s="43"/>
      <c r="K34" s="43"/>
      <c r="L34" s="13"/>
      <c r="M34" s="91"/>
      <c r="N34" s="91"/>
      <c r="O34" s="220">
        <f>O32</f>
        <v>3374.2150000000001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/>
  </hyperlinks>
  <pageMargins left="0.75" right="0.75" top="1" bottom="1" header="0.5" footer="0.5"/>
  <pageSetup scale="7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23"/>
  <sheetViews>
    <sheetView topLeftCell="D1" workbookViewId="0">
      <selection activeCell="H1" sqref="H1"/>
    </sheetView>
  </sheetViews>
  <sheetFormatPr defaultRowHeight="12.75" x14ac:dyDescent="0.2"/>
  <cols>
    <col min="2" max="2" width="10.28515625" customWidth="1"/>
    <col min="3" max="3" width="26.42578125" customWidth="1"/>
    <col min="4" max="4" width="12" customWidth="1"/>
    <col min="5" max="5" width="11.85546875" customWidth="1"/>
    <col min="6" max="6" width="10.85546875" customWidth="1"/>
    <col min="7" max="7" width="10.28515625" bestFit="1" customWidth="1"/>
    <col min="10" max="10" width="10.28515625" customWidth="1"/>
    <col min="11" max="11" width="26.42578125" customWidth="1"/>
    <col min="12" max="12" width="12" customWidth="1"/>
    <col min="13" max="13" width="11.85546875" customWidth="1"/>
    <col min="14" max="14" width="10.85546875" customWidth="1"/>
    <col min="15" max="15" width="10.28515625" bestFit="1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57</v>
      </c>
      <c r="B4" s="360"/>
      <c r="C4" s="360"/>
      <c r="D4" s="360"/>
      <c r="E4" s="360"/>
      <c r="F4" s="360"/>
      <c r="G4" s="361"/>
      <c r="I4" s="359" t="s">
        <v>57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37" t="s">
        <v>4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37" t="s">
        <v>4</v>
      </c>
      <c r="N7" s="237" t="s">
        <v>5</v>
      </c>
      <c r="O7" s="238" t="s">
        <v>6</v>
      </c>
    </row>
    <row r="8" spans="1:15" x14ac:dyDescent="0.2">
      <c r="A8" s="257"/>
      <c r="B8" s="247"/>
      <c r="C8" s="247" t="s">
        <v>80</v>
      </c>
      <c r="D8" s="258">
        <v>1095</v>
      </c>
      <c r="E8" s="258"/>
      <c r="F8" s="258"/>
      <c r="G8" s="259">
        <f>D8</f>
        <v>1095</v>
      </c>
      <c r="I8" s="14"/>
      <c r="J8" s="24"/>
      <c r="K8" s="9" t="s">
        <v>84</v>
      </c>
      <c r="L8" s="75">
        <v>795.45</v>
      </c>
      <c r="M8" s="75"/>
      <c r="N8" s="76"/>
      <c r="O8" s="259">
        <f>L8</f>
        <v>795.45</v>
      </c>
    </row>
    <row r="9" spans="1:15" x14ac:dyDescent="0.2">
      <c r="A9" s="14"/>
      <c r="B9" s="24"/>
      <c r="C9" s="9"/>
      <c r="D9" s="75"/>
      <c r="E9" s="75"/>
      <c r="F9" s="76"/>
      <c r="G9" s="88">
        <f t="shared" ref="G9:G21" si="0">SUM(G8+D9-E9-F9)</f>
        <v>1095</v>
      </c>
      <c r="I9" s="135">
        <v>42824</v>
      </c>
      <c r="J9" s="136"/>
      <c r="K9" s="243" t="s">
        <v>192</v>
      </c>
      <c r="L9" s="144"/>
      <c r="M9" s="144"/>
      <c r="N9" s="144">
        <v>54.53</v>
      </c>
      <c r="O9" s="88">
        <f>O8+L9-M9-N9</f>
        <v>740.92000000000007</v>
      </c>
    </row>
    <row r="10" spans="1:15" x14ac:dyDescent="0.2">
      <c r="A10" s="135"/>
      <c r="B10" s="136"/>
      <c r="C10" s="243"/>
      <c r="D10" s="144"/>
      <c r="E10" s="144"/>
      <c r="F10" s="144"/>
      <c r="G10" s="88">
        <f t="shared" si="0"/>
        <v>1095</v>
      </c>
      <c r="I10" s="14">
        <v>42830</v>
      </c>
      <c r="J10" s="9">
        <v>17189</v>
      </c>
      <c r="K10" s="9" t="s">
        <v>245</v>
      </c>
      <c r="L10" s="75"/>
      <c r="M10" s="75"/>
      <c r="N10" s="76">
        <f>63.5+6.35-2.18</f>
        <v>67.669999999999987</v>
      </c>
      <c r="O10" s="88">
        <f t="shared" ref="O10:O20" si="1">O9+L10-M10-N10</f>
        <v>673.25000000000011</v>
      </c>
    </row>
    <row r="11" spans="1:15" x14ac:dyDescent="0.2">
      <c r="A11" s="14"/>
      <c r="B11" s="9"/>
      <c r="C11" s="9"/>
      <c r="D11" s="75"/>
      <c r="E11" s="75"/>
      <c r="F11" s="76"/>
      <c r="G11" s="88">
        <f t="shared" si="0"/>
        <v>1095</v>
      </c>
      <c r="I11" s="14"/>
      <c r="J11" s="9"/>
      <c r="K11" s="9"/>
      <c r="L11" s="75"/>
      <c r="M11" s="75"/>
      <c r="N11" s="76"/>
      <c r="O11" s="88">
        <f t="shared" si="1"/>
        <v>673.25000000000011</v>
      </c>
    </row>
    <row r="12" spans="1:15" x14ac:dyDescent="0.2">
      <c r="A12" s="14"/>
      <c r="B12" s="9"/>
      <c r="C12" s="9"/>
      <c r="D12" s="75"/>
      <c r="E12" s="75"/>
      <c r="F12" s="76"/>
      <c r="G12" s="88">
        <f t="shared" si="0"/>
        <v>1095</v>
      </c>
      <c r="I12" s="16"/>
      <c r="J12" s="9"/>
      <c r="K12" s="9"/>
      <c r="L12" s="75"/>
      <c r="M12" s="75"/>
      <c r="N12" s="75"/>
      <c r="O12" s="88">
        <f t="shared" si="1"/>
        <v>673.25000000000011</v>
      </c>
    </row>
    <row r="13" spans="1:15" x14ac:dyDescent="0.2">
      <c r="A13" s="16"/>
      <c r="B13" s="9"/>
      <c r="C13" s="9"/>
      <c r="D13" s="75"/>
      <c r="E13" s="75"/>
      <c r="F13" s="75"/>
      <c r="G13" s="88">
        <f t="shared" si="0"/>
        <v>1095</v>
      </c>
      <c r="I13" s="16"/>
      <c r="J13" s="9"/>
      <c r="K13" s="9"/>
      <c r="L13" s="75"/>
      <c r="M13" s="75"/>
      <c r="N13" s="75"/>
      <c r="O13" s="88">
        <f t="shared" si="1"/>
        <v>673.25000000000011</v>
      </c>
    </row>
    <row r="14" spans="1:15" x14ac:dyDescent="0.2">
      <c r="A14" s="16"/>
      <c r="B14" s="9"/>
      <c r="C14" s="9"/>
      <c r="D14" s="75"/>
      <c r="E14" s="75"/>
      <c r="F14" s="75"/>
      <c r="G14" s="88">
        <f t="shared" si="0"/>
        <v>1095</v>
      </c>
      <c r="I14" s="16"/>
      <c r="J14" s="9"/>
      <c r="K14" s="9"/>
      <c r="L14" s="75"/>
      <c r="M14" s="75"/>
      <c r="N14" s="75"/>
      <c r="O14" s="88">
        <f t="shared" si="1"/>
        <v>673.25000000000011</v>
      </c>
    </row>
    <row r="15" spans="1:15" x14ac:dyDescent="0.2">
      <c r="A15" s="16"/>
      <c r="B15" s="9"/>
      <c r="C15" s="9"/>
      <c r="D15" s="75"/>
      <c r="E15" s="75"/>
      <c r="F15" s="75"/>
      <c r="G15" s="88">
        <f t="shared" si="0"/>
        <v>1095</v>
      </c>
      <c r="I15" s="16"/>
      <c r="J15" s="9"/>
      <c r="K15" s="9"/>
      <c r="L15" s="75"/>
      <c r="M15" s="75"/>
      <c r="N15" s="75"/>
      <c r="O15" s="88">
        <f t="shared" si="1"/>
        <v>673.25000000000011</v>
      </c>
    </row>
    <row r="16" spans="1:15" x14ac:dyDescent="0.2">
      <c r="A16" s="16"/>
      <c r="B16" s="9"/>
      <c r="C16" s="9"/>
      <c r="D16" s="75"/>
      <c r="E16" s="75"/>
      <c r="F16" s="75"/>
      <c r="G16" s="88">
        <f t="shared" si="0"/>
        <v>1095</v>
      </c>
      <c r="I16" s="16"/>
      <c r="J16" s="9"/>
      <c r="K16" s="9"/>
      <c r="L16" s="75"/>
      <c r="M16" s="75"/>
      <c r="N16" s="75"/>
      <c r="O16" s="88">
        <f t="shared" si="1"/>
        <v>673.25000000000011</v>
      </c>
    </row>
    <row r="17" spans="1:15" x14ac:dyDescent="0.2">
      <c r="A17" s="16"/>
      <c r="B17" s="9"/>
      <c r="C17" s="9"/>
      <c r="D17" s="75"/>
      <c r="E17" s="75"/>
      <c r="F17" s="75"/>
      <c r="G17" s="92">
        <f t="shared" si="0"/>
        <v>1095</v>
      </c>
      <c r="I17" s="16"/>
      <c r="J17" s="9"/>
      <c r="K17" s="9"/>
      <c r="L17" s="75"/>
      <c r="M17" s="75"/>
      <c r="N17" s="75"/>
      <c r="O17" s="88">
        <f t="shared" si="1"/>
        <v>673.25000000000011</v>
      </c>
    </row>
    <row r="18" spans="1:15" x14ac:dyDescent="0.2">
      <c r="A18" s="16"/>
      <c r="B18" s="9"/>
      <c r="C18" s="9"/>
      <c r="D18" s="75"/>
      <c r="E18" s="75"/>
      <c r="F18" s="75"/>
      <c r="G18" s="92">
        <f t="shared" si="0"/>
        <v>1095</v>
      </c>
      <c r="I18" s="16"/>
      <c r="J18" s="9"/>
      <c r="K18" s="9"/>
      <c r="L18" s="75"/>
      <c r="M18" s="75"/>
      <c r="N18" s="75"/>
      <c r="O18" s="88">
        <f t="shared" si="1"/>
        <v>673.25000000000011</v>
      </c>
    </row>
    <row r="19" spans="1:15" x14ac:dyDescent="0.2">
      <c r="A19" s="16"/>
      <c r="B19" s="9"/>
      <c r="C19" s="9"/>
      <c r="D19" s="75"/>
      <c r="E19" s="75"/>
      <c r="F19" s="75"/>
      <c r="G19" s="92">
        <f t="shared" si="0"/>
        <v>1095</v>
      </c>
      <c r="I19" s="16"/>
      <c r="J19" s="9"/>
      <c r="K19" s="9"/>
      <c r="L19" s="75"/>
      <c r="M19" s="75"/>
      <c r="N19" s="75"/>
      <c r="O19" s="88">
        <f t="shared" si="1"/>
        <v>673.25000000000011</v>
      </c>
    </row>
    <row r="20" spans="1:15" x14ac:dyDescent="0.2">
      <c r="A20" s="16"/>
      <c r="B20" s="9"/>
      <c r="C20" s="9"/>
      <c r="D20" s="75"/>
      <c r="E20" s="75"/>
      <c r="F20" s="75"/>
      <c r="G20" s="92">
        <f t="shared" si="0"/>
        <v>1095</v>
      </c>
      <c r="I20" s="16"/>
      <c r="J20" s="9"/>
      <c r="K20" s="9"/>
      <c r="L20" s="75"/>
      <c r="M20" s="75"/>
      <c r="N20" s="75"/>
      <c r="O20" s="88">
        <f t="shared" si="1"/>
        <v>673.25000000000011</v>
      </c>
    </row>
    <row r="21" spans="1:15" ht="13.5" thickBot="1" x14ac:dyDescent="0.25">
      <c r="A21" s="36"/>
      <c r="B21" s="37"/>
      <c r="C21" s="37"/>
      <c r="D21" s="89"/>
      <c r="E21" s="89"/>
      <c r="F21" s="89"/>
      <c r="G21" s="90">
        <f t="shared" si="0"/>
        <v>1095</v>
      </c>
      <c r="I21" s="36"/>
      <c r="J21" s="37"/>
      <c r="K21" s="37"/>
      <c r="L21" s="89"/>
      <c r="M21" s="89"/>
      <c r="N21" s="89"/>
      <c r="O21" s="90">
        <f>SUM(O20+L21-M21-N21)</f>
        <v>673.25000000000011</v>
      </c>
    </row>
    <row r="22" spans="1:15" ht="13.5" thickTop="1" x14ac:dyDescent="0.2">
      <c r="A22" s="40"/>
      <c r="B22" s="41"/>
      <c r="C22" s="41"/>
      <c r="D22" s="84"/>
      <c r="E22" s="84"/>
      <c r="F22" s="84"/>
      <c r="G22" s="85"/>
      <c r="I22" s="40"/>
      <c r="J22" s="41"/>
      <c r="K22" s="41"/>
      <c r="L22" s="84"/>
      <c r="M22" s="84"/>
      <c r="N22" s="84"/>
      <c r="O22" s="85"/>
    </row>
    <row r="23" spans="1:15" ht="13.5" thickBot="1" x14ac:dyDescent="0.25">
      <c r="A23" s="42" t="s">
        <v>3</v>
      </c>
      <c r="B23" s="43"/>
      <c r="C23" s="43"/>
      <c r="D23" s="82"/>
      <c r="E23" s="91"/>
      <c r="F23" s="91"/>
      <c r="G23" s="220">
        <f>G21</f>
        <v>1095</v>
      </c>
      <c r="I23" s="42" t="s">
        <v>3</v>
      </c>
      <c r="J23" s="43"/>
      <c r="K23" s="43"/>
      <c r="L23" s="82"/>
      <c r="M23" s="91"/>
      <c r="N23" s="91"/>
      <c r="O23" s="220">
        <f>O21</f>
        <v>673.25000000000011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E1" workbookViewId="0">
      <selection activeCell="O8" sqref="O8"/>
    </sheetView>
  </sheetViews>
  <sheetFormatPr defaultRowHeight="12.75" x14ac:dyDescent="0.2"/>
  <cols>
    <col min="2" max="2" width="10.28515625" customWidth="1"/>
    <col min="3" max="3" width="26.42578125" customWidth="1"/>
    <col min="4" max="4" width="12" customWidth="1"/>
    <col min="5" max="5" width="11.85546875" customWidth="1"/>
    <col min="6" max="6" width="10.85546875" customWidth="1"/>
    <col min="7" max="7" width="10.28515625" bestFit="1" customWidth="1"/>
    <col min="10" max="10" width="10.28515625" customWidth="1"/>
    <col min="11" max="11" width="26.42578125" customWidth="1"/>
    <col min="12" max="12" width="12" customWidth="1"/>
    <col min="13" max="13" width="11.85546875" customWidth="1"/>
    <col min="14" max="14" width="10.85546875" customWidth="1"/>
    <col min="15" max="15" width="10.28515625" bestFit="1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157</v>
      </c>
      <c r="B4" s="360"/>
      <c r="C4" s="360"/>
      <c r="D4" s="360"/>
      <c r="E4" s="360"/>
      <c r="F4" s="360"/>
      <c r="G4" s="361"/>
      <c r="I4" s="359" t="s">
        <v>157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37" t="s">
        <v>4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37" t="s">
        <v>4</v>
      </c>
      <c r="N7" s="237" t="s">
        <v>5</v>
      </c>
      <c r="O7" s="238" t="s">
        <v>6</v>
      </c>
    </row>
    <row r="8" spans="1:15" x14ac:dyDescent="0.2">
      <c r="A8" s="257"/>
      <c r="B8" s="247"/>
      <c r="C8" s="247" t="s">
        <v>80</v>
      </c>
      <c r="D8" s="258"/>
      <c r="E8" s="258"/>
      <c r="F8" s="258"/>
      <c r="G8" s="259">
        <f>D8</f>
        <v>0</v>
      </c>
      <c r="I8" s="14"/>
      <c r="J8" s="24"/>
      <c r="K8" s="9" t="s">
        <v>84</v>
      </c>
      <c r="L8" s="75">
        <v>673.2</v>
      </c>
      <c r="M8" s="75"/>
      <c r="N8" s="76"/>
      <c r="O8" s="259">
        <f>L8</f>
        <v>673.2</v>
      </c>
    </row>
    <row r="9" spans="1:15" x14ac:dyDescent="0.2">
      <c r="A9" s="14"/>
      <c r="B9" s="24"/>
      <c r="C9" s="9"/>
      <c r="D9" s="75"/>
      <c r="E9" s="75"/>
      <c r="F9" s="76"/>
      <c r="G9" s="88">
        <f t="shared" ref="G9:G21" si="0">SUM(G8+D9-E9-F9)</f>
        <v>0</v>
      </c>
      <c r="I9" s="135"/>
      <c r="J9" s="136"/>
      <c r="K9" s="243"/>
      <c r="L9" s="144"/>
      <c r="M9" s="144"/>
      <c r="N9" s="144"/>
      <c r="O9" s="88">
        <f>O8+L9-M9-N9</f>
        <v>673.2</v>
      </c>
    </row>
    <row r="10" spans="1:15" x14ac:dyDescent="0.2">
      <c r="A10" s="135"/>
      <c r="B10" s="136"/>
      <c r="C10" s="243"/>
      <c r="D10" s="144"/>
      <c r="E10" s="144"/>
      <c r="F10" s="144"/>
      <c r="G10" s="88">
        <f t="shared" si="0"/>
        <v>0</v>
      </c>
      <c r="I10" s="14"/>
      <c r="J10" s="9"/>
      <c r="K10" s="9"/>
      <c r="L10" s="75"/>
      <c r="M10" s="75"/>
      <c r="N10" s="76"/>
      <c r="O10" s="88">
        <f t="shared" ref="O10:O20" si="1">O9+L10-M10-N10</f>
        <v>673.2</v>
      </c>
    </row>
    <row r="11" spans="1:15" x14ac:dyDescent="0.2">
      <c r="A11" s="14"/>
      <c r="B11" s="9"/>
      <c r="C11" s="9"/>
      <c r="D11" s="75"/>
      <c r="E11" s="75"/>
      <c r="F11" s="76"/>
      <c r="G11" s="88">
        <f t="shared" si="0"/>
        <v>0</v>
      </c>
      <c r="I11" s="14"/>
      <c r="J11" s="9"/>
      <c r="K11" s="9"/>
      <c r="L11" s="75"/>
      <c r="M11" s="75"/>
      <c r="N11" s="76"/>
      <c r="O11" s="88">
        <f t="shared" si="1"/>
        <v>673.2</v>
      </c>
    </row>
    <row r="12" spans="1:15" x14ac:dyDescent="0.2">
      <c r="A12" s="14"/>
      <c r="B12" s="9"/>
      <c r="C12" s="9"/>
      <c r="D12" s="75"/>
      <c r="E12" s="75"/>
      <c r="F12" s="76"/>
      <c r="G12" s="88">
        <f t="shared" si="0"/>
        <v>0</v>
      </c>
      <c r="I12" s="16"/>
      <c r="J12" s="9"/>
      <c r="K12" s="9"/>
      <c r="L12" s="75"/>
      <c r="M12" s="75"/>
      <c r="N12" s="75"/>
      <c r="O12" s="88">
        <f t="shared" si="1"/>
        <v>673.2</v>
      </c>
    </row>
    <row r="13" spans="1:15" x14ac:dyDescent="0.2">
      <c r="A13" s="16"/>
      <c r="B13" s="9"/>
      <c r="C13" s="9"/>
      <c r="D13" s="75"/>
      <c r="E13" s="75"/>
      <c r="F13" s="75"/>
      <c r="G13" s="88">
        <f t="shared" si="0"/>
        <v>0</v>
      </c>
      <c r="I13" s="16"/>
      <c r="J13" s="9"/>
      <c r="K13" s="9"/>
      <c r="L13" s="75"/>
      <c r="M13" s="75"/>
      <c r="N13" s="75"/>
      <c r="O13" s="88">
        <f t="shared" si="1"/>
        <v>673.2</v>
      </c>
    </row>
    <row r="14" spans="1:15" x14ac:dyDescent="0.2">
      <c r="A14" s="16"/>
      <c r="B14" s="9"/>
      <c r="C14" s="9"/>
      <c r="D14" s="75"/>
      <c r="E14" s="75"/>
      <c r="F14" s="75"/>
      <c r="G14" s="88">
        <f t="shared" si="0"/>
        <v>0</v>
      </c>
      <c r="I14" s="16"/>
      <c r="J14" s="9"/>
      <c r="K14" s="9"/>
      <c r="L14" s="75"/>
      <c r="M14" s="75"/>
      <c r="N14" s="75"/>
      <c r="O14" s="88">
        <f t="shared" si="1"/>
        <v>673.2</v>
      </c>
    </row>
    <row r="15" spans="1:15" x14ac:dyDescent="0.2">
      <c r="A15" s="16"/>
      <c r="B15" s="9"/>
      <c r="C15" s="9"/>
      <c r="D15" s="75"/>
      <c r="E15" s="75"/>
      <c r="F15" s="75"/>
      <c r="G15" s="88">
        <f t="shared" si="0"/>
        <v>0</v>
      </c>
      <c r="I15" s="16"/>
      <c r="J15" s="9"/>
      <c r="K15" s="9"/>
      <c r="L15" s="75"/>
      <c r="M15" s="75"/>
      <c r="N15" s="75"/>
      <c r="O15" s="88">
        <f t="shared" si="1"/>
        <v>673.2</v>
      </c>
    </row>
    <row r="16" spans="1:15" x14ac:dyDescent="0.2">
      <c r="A16" s="16"/>
      <c r="B16" s="9"/>
      <c r="C16" s="9"/>
      <c r="D16" s="75"/>
      <c r="E16" s="75"/>
      <c r="F16" s="75"/>
      <c r="G16" s="88">
        <f t="shared" si="0"/>
        <v>0</v>
      </c>
      <c r="I16" s="16"/>
      <c r="J16" s="9"/>
      <c r="K16" s="9"/>
      <c r="L16" s="75"/>
      <c r="M16" s="75"/>
      <c r="N16" s="75"/>
      <c r="O16" s="88">
        <f t="shared" si="1"/>
        <v>673.2</v>
      </c>
    </row>
    <row r="17" spans="1:15" x14ac:dyDescent="0.2">
      <c r="A17" s="16"/>
      <c r="B17" s="9"/>
      <c r="C17" s="9"/>
      <c r="D17" s="75"/>
      <c r="E17" s="75"/>
      <c r="F17" s="75"/>
      <c r="G17" s="92">
        <f t="shared" si="0"/>
        <v>0</v>
      </c>
      <c r="I17" s="16"/>
      <c r="J17" s="9"/>
      <c r="K17" s="9"/>
      <c r="L17" s="75"/>
      <c r="M17" s="75"/>
      <c r="N17" s="75"/>
      <c r="O17" s="88">
        <f t="shared" si="1"/>
        <v>673.2</v>
      </c>
    </row>
    <row r="18" spans="1:15" x14ac:dyDescent="0.2">
      <c r="A18" s="16"/>
      <c r="B18" s="9"/>
      <c r="C18" s="9"/>
      <c r="D18" s="75"/>
      <c r="E18" s="75"/>
      <c r="F18" s="75"/>
      <c r="G18" s="92">
        <f t="shared" si="0"/>
        <v>0</v>
      </c>
      <c r="I18" s="16"/>
      <c r="J18" s="9"/>
      <c r="K18" s="9"/>
      <c r="L18" s="75"/>
      <c r="M18" s="75"/>
      <c r="N18" s="75"/>
      <c r="O18" s="88">
        <f t="shared" si="1"/>
        <v>673.2</v>
      </c>
    </row>
    <row r="19" spans="1:15" x14ac:dyDescent="0.2">
      <c r="A19" s="16"/>
      <c r="B19" s="9"/>
      <c r="C19" s="9"/>
      <c r="D19" s="75"/>
      <c r="E19" s="75"/>
      <c r="F19" s="75"/>
      <c r="G19" s="92">
        <f t="shared" si="0"/>
        <v>0</v>
      </c>
      <c r="I19" s="16"/>
      <c r="J19" s="9"/>
      <c r="K19" s="9"/>
      <c r="L19" s="75"/>
      <c r="M19" s="75"/>
      <c r="N19" s="75"/>
      <c r="O19" s="88">
        <f t="shared" si="1"/>
        <v>673.2</v>
      </c>
    </row>
    <row r="20" spans="1:15" x14ac:dyDescent="0.2">
      <c r="A20" s="16"/>
      <c r="B20" s="9"/>
      <c r="C20" s="9"/>
      <c r="D20" s="75"/>
      <c r="E20" s="75"/>
      <c r="F20" s="75"/>
      <c r="G20" s="92">
        <f t="shared" si="0"/>
        <v>0</v>
      </c>
      <c r="I20" s="16"/>
      <c r="J20" s="9"/>
      <c r="K20" s="9"/>
      <c r="L20" s="75"/>
      <c r="M20" s="75"/>
      <c r="N20" s="75"/>
      <c r="O20" s="88">
        <f t="shared" si="1"/>
        <v>673.2</v>
      </c>
    </row>
    <row r="21" spans="1:15" ht="13.5" thickBot="1" x14ac:dyDescent="0.25">
      <c r="A21" s="36"/>
      <c r="B21" s="37"/>
      <c r="C21" s="37"/>
      <c r="D21" s="89"/>
      <c r="E21" s="89"/>
      <c r="F21" s="89"/>
      <c r="G21" s="90">
        <f t="shared" si="0"/>
        <v>0</v>
      </c>
      <c r="I21" s="36"/>
      <c r="J21" s="37"/>
      <c r="K21" s="37"/>
      <c r="L21" s="89"/>
      <c r="M21" s="89"/>
      <c r="N21" s="89"/>
      <c r="O21" s="90">
        <f>SUM(O20+L21-M21-N21)</f>
        <v>673.2</v>
      </c>
    </row>
    <row r="22" spans="1:15" ht="13.5" thickTop="1" x14ac:dyDescent="0.2">
      <c r="A22" s="40"/>
      <c r="B22" s="41"/>
      <c r="C22" s="41"/>
      <c r="D22" s="84"/>
      <c r="E22" s="84"/>
      <c r="F22" s="84"/>
      <c r="G22" s="85"/>
      <c r="I22" s="40"/>
      <c r="J22" s="41"/>
      <c r="K22" s="41"/>
      <c r="L22" s="84"/>
      <c r="M22" s="84"/>
      <c r="N22" s="84"/>
      <c r="O22" s="85"/>
    </row>
    <row r="23" spans="1:15" ht="13.5" thickBot="1" x14ac:dyDescent="0.25">
      <c r="A23" s="42" t="s">
        <v>3</v>
      </c>
      <c r="B23" s="43"/>
      <c r="C23" s="43"/>
      <c r="D23" s="82"/>
      <c r="E23" s="91"/>
      <c r="F23" s="91"/>
      <c r="G23" s="220">
        <f>G21</f>
        <v>0</v>
      </c>
      <c r="I23" s="42" t="s">
        <v>3</v>
      </c>
      <c r="J23" s="43"/>
      <c r="K23" s="43"/>
      <c r="L23" s="82"/>
      <c r="M23" s="91"/>
      <c r="N23" s="91"/>
      <c r="O23" s="220">
        <f>O21</f>
        <v>673.2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O31"/>
  <sheetViews>
    <sheetView topLeftCell="E1" zoomScaleNormal="100" workbookViewId="0">
      <selection activeCell="O8" sqref="O8"/>
    </sheetView>
  </sheetViews>
  <sheetFormatPr defaultRowHeight="12.75" x14ac:dyDescent="0.2"/>
  <cols>
    <col min="1" max="2" width="11.28515625" style="49" bestFit="1" customWidth="1"/>
    <col min="3" max="3" width="30.140625" style="49" customWidth="1"/>
    <col min="4" max="4" width="14.85546875" style="49" bestFit="1" customWidth="1"/>
    <col min="5" max="5" width="5.42578125" style="49" bestFit="1" customWidth="1"/>
    <col min="6" max="6" width="10.140625" style="49" bestFit="1" customWidth="1"/>
    <col min="7" max="7" width="12.5703125" style="49" customWidth="1"/>
    <col min="8" max="8" width="9.140625" style="49"/>
    <col min="9" max="9" width="11.28515625" style="49" bestFit="1" customWidth="1"/>
    <col min="10" max="10" width="10.5703125" style="49" bestFit="1" customWidth="1"/>
    <col min="11" max="11" width="30.140625" style="49" customWidth="1"/>
    <col min="12" max="12" width="14.85546875" style="49" bestFit="1" customWidth="1"/>
    <col min="13" max="13" width="5.42578125" style="49" bestFit="1" customWidth="1"/>
    <col min="14" max="14" width="10.140625" style="49" bestFit="1" customWidth="1"/>
    <col min="15" max="15" width="12.5703125" style="49" customWidth="1"/>
    <col min="16" max="16384" width="9.140625" style="49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customHeight="1" x14ac:dyDescent="0.5">
      <c r="A4" s="359" t="s">
        <v>58</v>
      </c>
      <c r="B4" s="360"/>
      <c r="C4" s="360"/>
      <c r="D4" s="360"/>
      <c r="E4" s="360"/>
      <c r="F4" s="360"/>
      <c r="G4" s="361"/>
      <c r="H4" s="103"/>
      <c r="I4" s="359" t="s">
        <v>58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H5" s="104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5.5" customHeight="1" thickBot="1" x14ac:dyDescent="0.25">
      <c r="A7" s="225" t="s">
        <v>1</v>
      </c>
      <c r="B7" s="226" t="s">
        <v>12</v>
      </c>
      <c r="C7" s="227" t="s">
        <v>0</v>
      </c>
      <c r="D7" s="239" t="s">
        <v>2</v>
      </c>
      <c r="E7" s="260" t="s">
        <v>8</v>
      </c>
      <c r="F7" s="239" t="s">
        <v>5</v>
      </c>
      <c r="G7" s="240" t="s">
        <v>6</v>
      </c>
      <c r="I7" s="225" t="s">
        <v>1</v>
      </c>
      <c r="J7" s="226" t="s">
        <v>12</v>
      </c>
      <c r="K7" s="227" t="s">
        <v>0</v>
      </c>
      <c r="L7" s="239" t="s">
        <v>2</v>
      </c>
      <c r="M7" s="260" t="s">
        <v>8</v>
      </c>
      <c r="N7" s="239" t="s">
        <v>5</v>
      </c>
      <c r="O7" s="240" t="s">
        <v>6</v>
      </c>
    </row>
    <row r="8" spans="1:15" x14ac:dyDescent="0.2">
      <c r="A8" s="257"/>
      <c r="B8" s="247"/>
      <c r="C8" s="247" t="s">
        <v>80</v>
      </c>
      <c r="D8" s="258">
        <v>3149</v>
      </c>
      <c r="E8" s="258"/>
      <c r="F8" s="258"/>
      <c r="G8" s="259">
        <f>D8</f>
        <v>3149</v>
      </c>
      <c r="I8" s="24"/>
      <c r="J8" s="9"/>
      <c r="K8" s="9" t="s">
        <v>86</v>
      </c>
      <c r="L8" s="111">
        <v>847.86</v>
      </c>
      <c r="M8" s="111"/>
      <c r="N8" s="111"/>
      <c r="O8" s="259">
        <f>L8</f>
        <v>847.86</v>
      </c>
    </row>
    <row r="9" spans="1:15" x14ac:dyDescent="0.2">
      <c r="A9" s="14">
        <v>42573</v>
      </c>
      <c r="B9" s="9">
        <v>10849439</v>
      </c>
      <c r="C9" s="64" t="s">
        <v>97</v>
      </c>
      <c r="D9" s="111"/>
      <c r="E9" s="111"/>
      <c r="F9" s="320">
        <v>1500</v>
      </c>
      <c r="G9" s="110">
        <f>SUM(G8+D9-E9-F9)</f>
        <v>1649</v>
      </c>
      <c r="I9" s="24"/>
      <c r="J9" s="9"/>
      <c r="K9" s="64"/>
      <c r="L9" s="111"/>
      <c r="M9" s="111"/>
      <c r="N9" s="111"/>
      <c r="O9" s="110">
        <f>O8+L9-M9-N9</f>
        <v>847.86</v>
      </c>
    </row>
    <row r="10" spans="1:15" x14ac:dyDescent="0.2">
      <c r="A10" s="24">
        <v>42697</v>
      </c>
      <c r="B10" s="9" t="s">
        <v>131</v>
      </c>
      <c r="C10" s="9" t="s">
        <v>132</v>
      </c>
      <c r="D10" s="111"/>
      <c r="E10" s="111"/>
      <c r="F10" s="111">
        <v>300</v>
      </c>
      <c r="G10" s="110">
        <f t="shared" ref="G10:G29" si="0">SUM(G9+D10-E10-F10)</f>
        <v>1349</v>
      </c>
      <c r="I10" s="24"/>
      <c r="J10" s="9"/>
      <c r="K10" s="9"/>
      <c r="L10" s="111"/>
      <c r="M10" s="111"/>
      <c r="N10" s="111"/>
      <c r="O10" s="110">
        <f t="shared" ref="O10:O29" si="1">O9+L10-M10-N10</f>
        <v>847.86</v>
      </c>
    </row>
    <row r="11" spans="1:15" x14ac:dyDescent="0.2">
      <c r="A11" s="24">
        <v>42697</v>
      </c>
      <c r="B11" s="9" t="s">
        <v>133</v>
      </c>
      <c r="C11" s="64" t="s">
        <v>132</v>
      </c>
      <c r="D11" s="111"/>
      <c r="E11" s="111"/>
      <c r="F11" s="111">
        <v>255</v>
      </c>
      <c r="G11" s="110">
        <f t="shared" si="0"/>
        <v>1094</v>
      </c>
      <c r="I11" s="24"/>
      <c r="J11" s="9"/>
      <c r="K11" s="9"/>
      <c r="L11" s="111"/>
      <c r="M11" s="111"/>
      <c r="N11" s="111"/>
      <c r="O11" s="110">
        <f t="shared" si="1"/>
        <v>847.86</v>
      </c>
    </row>
    <row r="12" spans="1:15" x14ac:dyDescent="0.2">
      <c r="A12" s="24">
        <v>42697</v>
      </c>
      <c r="B12" s="9" t="s">
        <v>134</v>
      </c>
      <c r="C12" s="9" t="s">
        <v>132</v>
      </c>
      <c r="D12" s="111"/>
      <c r="E12" s="111"/>
      <c r="F12" s="111">
        <v>84</v>
      </c>
      <c r="G12" s="110">
        <f t="shared" si="0"/>
        <v>1010</v>
      </c>
      <c r="I12" s="9"/>
      <c r="J12" s="9"/>
      <c r="K12" s="9"/>
      <c r="L12" s="111"/>
      <c r="M12" s="111"/>
      <c r="N12" s="111"/>
      <c r="O12" s="110">
        <f t="shared" si="1"/>
        <v>847.86</v>
      </c>
    </row>
    <row r="13" spans="1:15" x14ac:dyDescent="0.2">
      <c r="A13" s="24">
        <v>42697</v>
      </c>
      <c r="B13" s="9" t="s">
        <v>135</v>
      </c>
      <c r="C13" s="9" t="s">
        <v>132</v>
      </c>
      <c r="D13" s="111"/>
      <c r="E13" s="111"/>
      <c r="F13" s="111">
        <v>63.5</v>
      </c>
      <c r="G13" s="110">
        <f t="shared" si="0"/>
        <v>946.5</v>
      </c>
      <c r="I13" s="9"/>
      <c r="J13" s="9"/>
      <c r="K13" s="9"/>
      <c r="L13" s="111"/>
      <c r="M13" s="111"/>
      <c r="N13" s="111"/>
      <c r="O13" s="110">
        <f t="shared" si="1"/>
        <v>847.86</v>
      </c>
    </row>
    <row r="14" spans="1:15" x14ac:dyDescent="0.2">
      <c r="A14" s="24">
        <v>42708</v>
      </c>
      <c r="B14" s="9"/>
      <c r="C14" s="64" t="s">
        <v>142</v>
      </c>
      <c r="D14" s="111"/>
      <c r="E14" s="111"/>
      <c r="F14" s="111">
        <v>105.46</v>
      </c>
      <c r="G14" s="110">
        <f t="shared" si="0"/>
        <v>841.04</v>
      </c>
      <c r="I14" s="9"/>
      <c r="J14" s="9"/>
      <c r="K14" s="9"/>
      <c r="L14" s="111"/>
      <c r="M14" s="111"/>
      <c r="N14" s="111"/>
      <c r="O14" s="110">
        <f t="shared" si="1"/>
        <v>847.86</v>
      </c>
    </row>
    <row r="15" spans="1:15" x14ac:dyDescent="0.2">
      <c r="A15" s="9"/>
      <c r="B15" s="9"/>
      <c r="C15" s="9"/>
      <c r="D15" s="111"/>
      <c r="E15" s="111"/>
      <c r="F15" s="111"/>
      <c r="G15" s="110">
        <f t="shared" si="0"/>
        <v>841.04</v>
      </c>
      <c r="I15" s="9"/>
      <c r="J15" s="9"/>
      <c r="K15" s="9"/>
      <c r="L15" s="111"/>
      <c r="M15" s="111"/>
      <c r="N15" s="111"/>
      <c r="O15" s="110">
        <f t="shared" si="1"/>
        <v>847.86</v>
      </c>
    </row>
    <row r="16" spans="1:15" x14ac:dyDescent="0.2">
      <c r="A16" s="9"/>
      <c r="B16" s="9"/>
      <c r="C16" s="9"/>
      <c r="D16" s="111"/>
      <c r="E16" s="111"/>
      <c r="F16" s="111"/>
      <c r="G16" s="110">
        <f t="shared" si="0"/>
        <v>841.04</v>
      </c>
      <c r="I16" s="9"/>
      <c r="J16" s="9"/>
      <c r="K16" s="9"/>
      <c r="L16" s="111"/>
      <c r="M16" s="111"/>
      <c r="N16" s="111"/>
      <c r="O16" s="110">
        <f t="shared" si="1"/>
        <v>847.86</v>
      </c>
    </row>
    <row r="17" spans="1:15" x14ac:dyDescent="0.2">
      <c r="A17" s="9"/>
      <c r="B17" s="9"/>
      <c r="C17" s="9"/>
      <c r="D17" s="111"/>
      <c r="E17" s="111"/>
      <c r="F17" s="111"/>
      <c r="G17" s="110">
        <f t="shared" si="0"/>
        <v>841.04</v>
      </c>
      <c r="I17" s="9"/>
      <c r="J17" s="9"/>
      <c r="K17" s="9"/>
      <c r="L17" s="111"/>
      <c r="M17" s="111"/>
      <c r="N17" s="111"/>
      <c r="O17" s="110">
        <f t="shared" si="1"/>
        <v>847.86</v>
      </c>
    </row>
    <row r="18" spans="1:15" x14ac:dyDescent="0.2">
      <c r="A18" s="9"/>
      <c r="B18" s="9"/>
      <c r="C18" s="9"/>
      <c r="D18" s="111"/>
      <c r="E18" s="111"/>
      <c r="F18" s="111"/>
      <c r="G18" s="110">
        <f t="shared" si="0"/>
        <v>841.04</v>
      </c>
      <c r="I18" s="9"/>
      <c r="J18" s="9"/>
      <c r="K18" s="9"/>
      <c r="L18" s="111"/>
      <c r="M18" s="111"/>
      <c r="N18" s="111"/>
      <c r="O18" s="110">
        <f t="shared" si="1"/>
        <v>847.86</v>
      </c>
    </row>
    <row r="19" spans="1:15" x14ac:dyDescent="0.2">
      <c r="A19" s="9"/>
      <c r="B19" s="9"/>
      <c r="C19" s="9"/>
      <c r="D19" s="111"/>
      <c r="E19" s="111"/>
      <c r="F19" s="111"/>
      <c r="G19" s="110">
        <f t="shared" si="0"/>
        <v>841.04</v>
      </c>
      <c r="I19" s="9"/>
      <c r="J19" s="9"/>
      <c r="K19" s="9"/>
      <c r="L19" s="111"/>
      <c r="M19" s="111"/>
      <c r="N19" s="111"/>
      <c r="O19" s="110">
        <f t="shared" si="1"/>
        <v>847.86</v>
      </c>
    </row>
    <row r="20" spans="1:15" x14ac:dyDescent="0.2">
      <c r="A20" s="9"/>
      <c r="B20" s="9"/>
      <c r="C20" s="9"/>
      <c r="D20" s="111"/>
      <c r="E20" s="111"/>
      <c r="F20" s="111"/>
      <c r="G20" s="110">
        <f t="shared" si="0"/>
        <v>841.04</v>
      </c>
      <c r="I20" s="9"/>
      <c r="J20" s="9"/>
      <c r="K20" s="9"/>
      <c r="L20" s="111"/>
      <c r="M20" s="111"/>
      <c r="N20" s="111"/>
      <c r="O20" s="110">
        <f t="shared" si="1"/>
        <v>847.86</v>
      </c>
    </row>
    <row r="21" spans="1:15" x14ac:dyDescent="0.2">
      <c r="A21" s="9"/>
      <c r="B21" s="9"/>
      <c r="C21" s="9"/>
      <c r="D21" s="111"/>
      <c r="E21" s="111"/>
      <c r="F21" s="111"/>
      <c r="G21" s="110">
        <f t="shared" si="0"/>
        <v>841.04</v>
      </c>
      <c r="I21" s="9"/>
      <c r="J21" s="9"/>
      <c r="K21" s="9"/>
      <c r="L21" s="111"/>
      <c r="M21" s="111"/>
      <c r="N21" s="111"/>
      <c r="O21" s="110">
        <f t="shared" si="1"/>
        <v>847.86</v>
      </c>
    </row>
    <row r="22" spans="1:15" x14ac:dyDescent="0.2">
      <c r="A22" s="9"/>
      <c r="B22" s="9"/>
      <c r="C22" s="9"/>
      <c r="D22" s="111"/>
      <c r="E22" s="111"/>
      <c r="F22" s="111"/>
      <c r="G22" s="110">
        <f t="shared" si="0"/>
        <v>841.04</v>
      </c>
      <c r="I22" s="9"/>
      <c r="J22" s="9"/>
      <c r="K22" s="9"/>
      <c r="L22" s="111"/>
      <c r="M22" s="111"/>
      <c r="N22" s="111"/>
      <c r="O22" s="110">
        <f t="shared" si="1"/>
        <v>847.86</v>
      </c>
    </row>
    <row r="23" spans="1:15" x14ac:dyDescent="0.2">
      <c r="A23" s="9"/>
      <c r="B23" s="9"/>
      <c r="C23" s="9"/>
      <c r="D23" s="111"/>
      <c r="E23" s="111"/>
      <c r="F23" s="111"/>
      <c r="G23" s="110">
        <f t="shared" si="0"/>
        <v>841.04</v>
      </c>
      <c r="I23" s="9"/>
      <c r="J23" s="9"/>
      <c r="K23" s="9"/>
      <c r="L23" s="111"/>
      <c r="M23" s="111"/>
      <c r="N23" s="111"/>
      <c r="O23" s="110">
        <f t="shared" si="1"/>
        <v>847.86</v>
      </c>
    </row>
    <row r="24" spans="1:15" x14ac:dyDescent="0.2">
      <c r="A24" s="9"/>
      <c r="B24" s="9"/>
      <c r="C24" s="9"/>
      <c r="D24" s="111"/>
      <c r="E24" s="111"/>
      <c r="F24" s="111"/>
      <c r="G24" s="110">
        <f t="shared" si="0"/>
        <v>841.04</v>
      </c>
      <c r="I24" s="9"/>
      <c r="J24" s="9"/>
      <c r="K24" s="9"/>
      <c r="L24" s="111"/>
      <c r="M24" s="111"/>
      <c r="N24" s="111"/>
      <c r="O24" s="110">
        <f t="shared" si="1"/>
        <v>847.86</v>
      </c>
    </row>
    <row r="25" spans="1:15" x14ac:dyDescent="0.2">
      <c r="A25" s="9"/>
      <c r="B25" s="9"/>
      <c r="C25" s="9"/>
      <c r="D25" s="111"/>
      <c r="E25" s="111"/>
      <c r="F25" s="111"/>
      <c r="G25" s="110">
        <f t="shared" si="0"/>
        <v>841.04</v>
      </c>
      <c r="I25" s="9"/>
      <c r="J25" s="9"/>
      <c r="K25" s="9"/>
      <c r="L25" s="111"/>
      <c r="M25" s="111"/>
      <c r="N25" s="111"/>
      <c r="O25" s="110">
        <f t="shared" si="1"/>
        <v>847.86</v>
      </c>
    </row>
    <row r="26" spans="1:15" x14ac:dyDescent="0.2">
      <c r="A26" s="9"/>
      <c r="B26" s="9"/>
      <c r="C26" s="9"/>
      <c r="D26" s="111"/>
      <c r="E26" s="111"/>
      <c r="F26" s="111"/>
      <c r="G26" s="110">
        <f t="shared" si="0"/>
        <v>841.04</v>
      </c>
      <c r="I26" s="9"/>
      <c r="J26" s="9"/>
      <c r="K26" s="9"/>
      <c r="L26" s="111"/>
      <c r="M26" s="111"/>
      <c r="N26" s="111"/>
      <c r="O26" s="110">
        <f t="shared" si="1"/>
        <v>847.86</v>
      </c>
    </row>
    <row r="27" spans="1:15" x14ac:dyDescent="0.2">
      <c r="A27" s="9"/>
      <c r="B27" s="9"/>
      <c r="C27" s="9"/>
      <c r="D27" s="111"/>
      <c r="E27" s="111"/>
      <c r="F27" s="111"/>
      <c r="G27" s="110">
        <f t="shared" si="0"/>
        <v>841.04</v>
      </c>
      <c r="I27" s="9"/>
      <c r="J27" s="9"/>
      <c r="K27" s="9"/>
      <c r="L27" s="111"/>
      <c r="M27" s="111"/>
      <c r="N27" s="111"/>
      <c r="O27" s="110">
        <f t="shared" si="1"/>
        <v>847.86</v>
      </c>
    </row>
    <row r="28" spans="1:15" x14ac:dyDescent="0.2">
      <c r="A28" s="9"/>
      <c r="B28" s="9"/>
      <c r="C28" s="9"/>
      <c r="D28" s="111"/>
      <c r="E28" s="111"/>
      <c r="F28" s="111"/>
      <c r="G28" s="110">
        <f t="shared" si="0"/>
        <v>841.04</v>
      </c>
      <c r="I28" s="9"/>
      <c r="J28" s="9"/>
      <c r="K28" s="9"/>
      <c r="L28" s="111"/>
      <c r="M28" s="111"/>
      <c r="N28" s="111"/>
      <c r="O28" s="110">
        <f t="shared" si="1"/>
        <v>847.86</v>
      </c>
    </row>
    <row r="29" spans="1:15" ht="13.5" thickBot="1" x14ac:dyDescent="0.25">
      <c r="A29" s="37"/>
      <c r="B29" s="37"/>
      <c r="C29" s="37"/>
      <c r="D29" s="113"/>
      <c r="E29" s="113"/>
      <c r="F29" s="113"/>
      <c r="G29" s="110">
        <f t="shared" si="0"/>
        <v>841.04</v>
      </c>
      <c r="I29" s="37"/>
      <c r="J29" s="37"/>
      <c r="K29" s="37"/>
      <c r="L29" s="113"/>
      <c r="M29" s="113"/>
      <c r="N29" s="113"/>
      <c r="O29" s="110">
        <f t="shared" si="1"/>
        <v>847.86</v>
      </c>
    </row>
    <row r="30" spans="1:15" ht="13.5" thickTop="1" x14ac:dyDescent="0.2">
      <c r="A30" s="40"/>
      <c r="B30" s="41"/>
      <c r="C30" s="41"/>
      <c r="D30" s="106"/>
      <c r="E30" s="106"/>
      <c r="F30" s="106"/>
      <c r="G30" s="107"/>
      <c r="I30" s="40"/>
      <c r="J30" s="41"/>
      <c r="K30" s="41"/>
      <c r="L30" s="106"/>
      <c r="M30" s="106"/>
      <c r="N30" s="106"/>
      <c r="O30" s="107"/>
    </row>
    <row r="31" spans="1:15" ht="13.5" thickBot="1" x14ac:dyDescent="0.25">
      <c r="A31" s="42" t="s">
        <v>3</v>
      </c>
      <c r="B31" s="43"/>
      <c r="C31" s="43"/>
      <c r="D31" s="82"/>
      <c r="E31" s="114"/>
      <c r="F31" s="114"/>
      <c r="G31" s="220">
        <f>G29</f>
        <v>841.04</v>
      </c>
      <c r="I31" s="42" t="s">
        <v>3</v>
      </c>
      <c r="J31" s="43"/>
      <c r="K31" s="43"/>
      <c r="L31" s="82"/>
      <c r="M31" s="114"/>
      <c r="N31" s="114"/>
      <c r="O31" s="220">
        <f>O29</f>
        <v>847.86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/>
  </hyperlinks>
  <pageMargins left="0.75" right="0.75" top="1" bottom="1" header="0.5" footer="0.5"/>
  <pageSetup scale="9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O28"/>
  <sheetViews>
    <sheetView topLeftCell="E1" zoomScaleNormal="100" workbookViewId="0">
      <selection activeCell="H1" sqref="H1"/>
    </sheetView>
  </sheetViews>
  <sheetFormatPr defaultRowHeight="12.75" x14ac:dyDescent="0.2"/>
  <cols>
    <col min="1" max="1" width="11.85546875" bestFit="1" customWidth="1"/>
    <col min="2" max="2" width="11.5703125" bestFit="1" customWidth="1"/>
    <col min="3" max="3" width="24.28515625" bestFit="1" customWidth="1"/>
    <col min="4" max="4" width="14" bestFit="1" customWidth="1"/>
    <col min="5" max="5" width="5.42578125" bestFit="1" customWidth="1"/>
    <col min="6" max="6" width="12" bestFit="1" customWidth="1"/>
    <col min="7" max="7" width="12.140625" customWidth="1"/>
    <col min="9" max="9" width="11.85546875" bestFit="1" customWidth="1"/>
    <col min="10" max="10" width="11.5703125" bestFit="1" customWidth="1"/>
    <col min="11" max="11" width="24.28515625" bestFit="1" customWidth="1"/>
    <col min="12" max="12" width="14" bestFit="1" customWidth="1"/>
    <col min="13" max="13" width="5.42578125" bestFit="1" customWidth="1"/>
    <col min="14" max="14" width="12" bestFit="1" customWidth="1"/>
    <col min="15" max="15" width="12.14062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59</v>
      </c>
      <c r="B4" s="360"/>
      <c r="C4" s="360"/>
      <c r="D4" s="360"/>
      <c r="E4" s="360"/>
      <c r="F4" s="360"/>
      <c r="G4" s="361"/>
      <c r="I4" s="359" t="s">
        <v>59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9.25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8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8</v>
      </c>
      <c r="N7" s="233" t="s">
        <v>5</v>
      </c>
      <c r="O7" s="234" t="s">
        <v>6</v>
      </c>
    </row>
    <row r="8" spans="1:15" x14ac:dyDescent="0.2">
      <c r="A8" s="257"/>
      <c r="B8" s="247"/>
      <c r="C8" s="247" t="s">
        <v>80</v>
      </c>
      <c r="D8" s="258"/>
      <c r="E8" s="258"/>
      <c r="G8" s="259">
        <v>1133</v>
      </c>
      <c r="I8" s="14"/>
      <c r="J8" s="9"/>
      <c r="K8" s="9" t="s">
        <v>84</v>
      </c>
      <c r="L8" s="15">
        <v>3467.4</v>
      </c>
      <c r="M8" s="15"/>
      <c r="N8" s="52"/>
      <c r="O8" s="259">
        <f>L8</f>
        <v>3467.4</v>
      </c>
    </row>
    <row r="9" spans="1:15" x14ac:dyDescent="0.2">
      <c r="A9" s="14">
        <v>42682</v>
      </c>
      <c r="B9" s="9">
        <v>10996335</v>
      </c>
      <c r="C9" s="64" t="s">
        <v>123</v>
      </c>
      <c r="D9" s="15"/>
      <c r="E9" s="15"/>
      <c r="F9" s="52">
        <v>158.56</v>
      </c>
      <c r="G9" s="22">
        <f>SUM(G8+D9-E9-F9)</f>
        <v>974.44</v>
      </c>
      <c r="I9" s="14">
        <v>42832</v>
      </c>
      <c r="J9" s="58"/>
      <c r="K9" s="64" t="s">
        <v>174</v>
      </c>
      <c r="L9" s="15"/>
      <c r="M9" s="15"/>
      <c r="N9" s="52">
        <v>698.15</v>
      </c>
      <c r="O9" s="22">
        <f>SUM(O8+L9-M9-N9)</f>
        <v>2769.25</v>
      </c>
    </row>
    <row r="10" spans="1:15" x14ac:dyDescent="0.2">
      <c r="A10" s="14">
        <v>42710</v>
      </c>
      <c r="B10" s="64"/>
      <c r="C10" s="64" t="s">
        <v>176</v>
      </c>
      <c r="D10" s="15"/>
      <c r="E10" s="15"/>
      <c r="F10" s="52">
        <v>201.92</v>
      </c>
      <c r="G10" s="22">
        <f t="shared" ref="G10:G11" si="0">SUM(G9+D10-E10-F10)</f>
        <v>772.5200000000001</v>
      </c>
      <c r="I10" s="14">
        <v>42832</v>
      </c>
      <c r="J10" s="58"/>
      <c r="K10" s="64" t="s">
        <v>174</v>
      </c>
      <c r="L10" s="15"/>
      <c r="M10" s="15"/>
      <c r="N10" s="52">
        <v>698.15</v>
      </c>
      <c r="O10" s="22">
        <f t="shared" ref="O10:O26" si="1">SUM(O9+L10-M10-N10)</f>
        <v>2071.1</v>
      </c>
    </row>
    <row r="11" spans="1:15" x14ac:dyDescent="0.2">
      <c r="A11" s="14">
        <v>42710</v>
      </c>
      <c r="B11" s="64"/>
      <c r="C11" s="64" t="s">
        <v>177</v>
      </c>
      <c r="D11" s="15"/>
      <c r="E11" s="15"/>
      <c r="F11" s="52">
        <v>160.91999999999999</v>
      </c>
      <c r="G11" s="22">
        <f t="shared" si="0"/>
        <v>611.60000000000014</v>
      </c>
      <c r="I11" s="14">
        <v>42817</v>
      </c>
      <c r="J11" s="9" t="s">
        <v>187</v>
      </c>
      <c r="K11" s="64" t="s">
        <v>188</v>
      </c>
      <c r="L11" s="15"/>
      <c r="M11" s="15"/>
      <c r="N11" s="52">
        <v>322.35000000000002</v>
      </c>
      <c r="O11" s="22">
        <f t="shared" si="1"/>
        <v>1748.75</v>
      </c>
    </row>
    <row r="12" spans="1:15" x14ac:dyDescent="0.2">
      <c r="A12" s="14">
        <v>42709</v>
      </c>
      <c r="B12" s="9"/>
      <c r="C12" s="64" t="s">
        <v>178</v>
      </c>
      <c r="D12" s="15"/>
      <c r="E12" s="15"/>
      <c r="F12" s="52">
        <v>108</v>
      </c>
      <c r="G12" s="22">
        <f t="shared" ref="G12:G18" si="2">SUM(G11+D12-E12-F12)</f>
        <v>503.60000000000014</v>
      </c>
      <c r="I12" s="14">
        <v>42835</v>
      </c>
      <c r="J12" s="64">
        <v>11212718</v>
      </c>
      <c r="K12" s="64" t="s">
        <v>215</v>
      </c>
      <c r="L12" s="15"/>
      <c r="M12" s="15"/>
      <c r="N12" s="52">
        <v>180</v>
      </c>
      <c r="O12" s="22">
        <f t="shared" si="1"/>
        <v>1568.75</v>
      </c>
    </row>
    <row r="13" spans="1:15" x14ac:dyDescent="0.2">
      <c r="A13" s="14"/>
      <c r="B13" s="58"/>
      <c r="C13" s="64"/>
      <c r="D13" s="15"/>
      <c r="E13" s="15"/>
      <c r="F13" s="52"/>
      <c r="G13" s="22">
        <f t="shared" si="2"/>
        <v>503.60000000000014</v>
      </c>
      <c r="I13" s="14">
        <v>42857</v>
      </c>
      <c r="J13" s="64" t="s">
        <v>197</v>
      </c>
      <c r="K13" s="64" t="s">
        <v>259</v>
      </c>
      <c r="L13" s="15"/>
      <c r="M13" s="15"/>
      <c r="N13" s="52">
        <v>190.01</v>
      </c>
      <c r="O13" s="22">
        <f t="shared" si="1"/>
        <v>1378.74</v>
      </c>
    </row>
    <row r="14" spans="1:15" x14ac:dyDescent="0.2">
      <c r="A14" s="14"/>
      <c r="B14" s="58"/>
      <c r="C14" s="64"/>
      <c r="D14" s="15"/>
      <c r="E14" s="15"/>
      <c r="F14" s="52"/>
      <c r="G14" s="22">
        <f t="shared" si="2"/>
        <v>503.60000000000014</v>
      </c>
      <c r="I14" s="14">
        <v>42844</v>
      </c>
      <c r="J14" s="27" t="s">
        <v>254</v>
      </c>
      <c r="K14" s="27" t="s">
        <v>246</v>
      </c>
      <c r="L14" s="10"/>
      <c r="M14" s="27"/>
      <c r="N14" s="10">
        <v>126</v>
      </c>
      <c r="O14" s="22">
        <f t="shared" si="1"/>
        <v>1252.74</v>
      </c>
    </row>
    <row r="15" spans="1:15" x14ac:dyDescent="0.2">
      <c r="A15" s="14"/>
      <c r="B15" s="9"/>
      <c r="C15" s="64"/>
      <c r="D15" s="15"/>
      <c r="E15" s="15"/>
      <c r="F15" s="52"/>
      <c r="G15" s="22">
        <f t="shared" si="2"/>
        <v>503.60000000000014</v>
      </c>
      <c r="I15" s="14"/>
      <c r="J15" s="9"/>
      <c r="K15" s="64"/>
      <c r="L15" s="15"/>
      <c r="M15" s="15"/>
      <c r="N15" s="52"/>
      <c r="O15" s="22">
        <f t="shared" si="1"/>
        <v>1252.74</v>
      </c>
    </row>
    <row r="16" spans="1:15" x14ac:dyDescent="0.2">
      <c r="A16" s="14"/>
      <c r="B16" s="9"/>
      <c r="C16" s="64"/>
      <c r="D16" s="15"/>
      <c r="E16" s="15"/>
      <c r="F16" s="52"/>
      <c r="G16" s="22">
        <f t="shared" si="2"/>
        <v>503.60000000000014</v>
      </c>
      <c r="I16" s="14"/>
      <c r="J16" s="9"/>
      <c r="K16" s="64"/>
      <c r="L16" s="15"/>
      <c r="M16" s="15"/>
      <c r="N16" s="52"/>
      <c r="O16" s="22">
        <f t="shared" si="1"/>
        <v>1252.74</v>
      </c>
    </row>
    <row r="17" spans="1:15" x14ac:dyDescent="0.2">
      <c r="A17" s="14"/>
      <c r="B17" s="58"/>
      <c r="C17" s="64"/>
      <c r="D17" s="15"/>
      <c r="E17" s="15"/>
      <c r="F17" s="52"/>
      <c r="G17" s="22">
        <f t="shared" si="2"/>
        <v>503.60000000000014</v>
      </c>
      <c r="I17" s="14"/>
      <c r="J17" s="58"/>
      <c r="K17" s="64"/>
      <c r="L17" s="15"/>
      <c r="M17" s="15"/>
      <c r="N17" s="52"/>
      <c r="O17" s="22">
        <f t="shared" si="1"/>
        <v>1252.74</v>
      </c>
    </row>
    <row r="18" spans="1:15" x14ac:dyDescent="0.2">
      <c r="A18" s="50"/>
      <c r="B18" s="27"/>
      <c r="C18" s="27"/>
      <c r="D18" s="10"/>
      <c r="E18" s="27"/>
      <c r="F18" s="10"/>
      <c r="G18" s="22">
        <f t="shared" si="2"/>
        <v>503.60000000000014</v>
      </c>
      <c r="I18" s="14"/>
      <c r="J18" s="27"/>
      <c r="K18" s="27"/>
      <c r="L18" s="10"/>
      <c r="M18" s="27"/>
      <c r="N18" s="10"/>
      <c r="O18" s="22">
        <f t="shared" si="1"/>
        <v>1252.74</v>
      </c>
    </row>
    <row r="19" spans="1:15" x14ac:dyDescent="0.2">
      <c r="A19" s="50"/>
      <c r="B19" s="27"/>
      <c r="C19" s="27"/>
      <c r="D19" s="27"/>
      <c r="E19" s="27"/>
      <c r="F19" s="10"/>
      <c r="G19" s="30">
        <f t="shared" ref="G19:G26" si="3">SUM(G18+D19-E19-F19)</f>
        <v>503.60000000000014</v>
      </c>
      <c r="I19" s="14"/>
      <c r="J19" s="27"/>
      <c r="K19" s="27"/>
      <c r="L19" s="27"/>
      <c r="M19" s="27"/>
      <c r="N19" s="10"/>
      <c r="O19" s="30">
        <f t="shared" si="1"/>
        <v>1252.74</v>
      </c>
    </row>
    <row r="20" spans="1:15" x14ac:dyDescent="0.2">
      <c r="A20" s="50"/>
      <c r="B20" s="27"/>
      <c r="C20" s="27"/>
      <c r="D20" s="27"/>
      <c r="E20" s="27"/>
      <c r="F20" s="10"/>
      <c r="G20" s="30">
        <f t="shared" si="3"/>
        <v>503.60000000000014</v>
      </c>
      <c r="I20" s="14"/>
      <c r="J20" s="27"/>
      <c r="K20" s="27"/>
      <c r="L20" s="27"/>
      <c r="M20" s="27"/>
      <c r="N20" s="10"/>
      <c r="O20" s="30">
        <f t="shared" si="1"/>
        <v>1252.74</v>
      </c>
    </row>
    <row r="21" spans="1:15" x14ac:dyDescent="0.2">
      <c r="A21" s="50"/>
      <c r="B21" s="27"/>
      <c r="C21" s="27"/>
      <c r="D21" s="27"/>
      <c r="E21" s="27"/>
      <c r="F21" s="10"/>
      <c r="G21" s="30">
        <f t="shared" si="3"/>
        <v>503.60000000000014</v>
      </c>
      <c r="I21" s="14"/>
      <c r="J21" s="27"/>
      <c r="K21" s="27"/>
      <c r="L21" s="27"/>
      <c r="M21" s="27"/>
      <c r="N21" s="10"/>
      <c r="O21" s="30">
        <f t="shared" si="1"/>
        <v>1252.74</v>
      </c>
    </row>
    <row r="22" spans="1:15" x14ac:dyDescent="0.2">
      <c r="A22" s="50"/>
      <c r="B22" s="27"/>
      <c r="C22" s="27"/>
      <c r="D22" s="27"/>
      <c r="E22" s="27"/>
      <c r="F22" s="10"/>
      <c r="G22" s="30">
        <f t="shared" si="3"/>
        <v>503.60000000000014</v>
      </c>
      <c r="I22" s="14"/>
      <c r="J22" s="27"/>
      <c r="K22" s="27"/>
      <c r="L22" s="27"/>
      <c r="M22" s="27"/>
      <c r="N22" s="10"/>
      <c r="O22" s="30">
        <f t="shared" si="1"/>
        <v>1252.74</v>
      </c>
    </row>
    <row r="23" spans="1:15" x14ac:dyDescent="0.2">
      <c r="A23" s="50"/>
      <c r="B23" s="27"/>
      <c r="C23" s="27"/>
      <c r="D23" s="27"/>
      <c r="E23" s="27"/>
      <c r="F23" s="10"/>
      <c r="G23" s="30">
        <f t="shared" si="3"/>
        <v>503.60000000000014</v>
      </c>
      <c r="I23" s="14"/>
      <c r="J23" s="27"/>
      <c r="K23" s="27"/>
      <c r="L23" s="27"/>
      <c r="M23" s="27"/>
      <c r="N23" s="10"/>
      <c r="O23" s="30">
        <f t="shared" si="1"/>
        <v>1252.74</v>
      </c>
    </row>
    <row r="24" spans="1:15" x14ac:dyDescent="0.2">
      <c r="A24" s="50"/>
      <c r="B24" s="27"/>
      <c r="C24" s="27"/>
      <c r="D24" s="10"/>
      <c r="E24" s="27"/>
      <c r="F24" s="10"/>
      <c r="G24" s="30">
        <f t="shared" si="3"/>
        <v>503.60000000000014</v>
      </c>
      <c r="I24" s="14"/>
      <c r="J24" s="27"/>
      <c r="K24" s="27"/>
      <c r="L24" s="10"/>
      <c r="M24" s="27"/>
      <c r="N24" s="10"/>
      <c r="O24" s="30">
        <f t="shared" si="1"/>
        <v>1252.74</v>
      </c>
    </row>
    <row r="25" spans="1:15" x14ac:dyDescent="0.2">
      <c r="A25" s="50"/>
      <c r="B25" s="27"/>
      <c r="C25" s="27"/>
      <c r="D25" s="27"/>
      <c r="E25" s="27"/>
      <c r="F25" s="10"/>
      <c r="G25" s="30">
        <f t="shared" si="3"/>
        <v>503.60000000000014</v>
      </c>
      <c r="I25" s="14"/>
      <c r="J25" s="27"/>
      <c r="K25" s="27"/>
      <c r="L25" s="27"/>
      <c r="M25" s="27"/>
      <c r="N25" s="10"/>
      <c r="O25" s="30">
        <f t="shared" si="1"/>
        <v>1252.74</v>
      </c>
    </row>
    <row r="26" spans="1:15" ht="13.5" thickBot="1" x14ac:dyDescent="0.25">
      <c r="A26" s="72"/>
      <c r="B26" s="32"/>
      <c r="C26" s="32"/>
      <c r="D26" s="32"/>
      <c r="E26" s="32"/>
      <c r="F26" s="33"/>
      <c r="G26" s="31">
        <f t="shared" si="3"/>
        <v>503.60000000000014</v>
      </c>
      <c r="I26" s="14"/>
      <c r="J26" s="32"/>
      <c r="K26" s="32"/>
      <c r="L26" s="32"/>
      <c r="M26" s="32"/>
      <c r="N26" s="33"/>
      <c r="O26" s="31">
        <f t="shared" si="1"/>
        <v>1252.74</v>
      </c>
    </row>
    <row r="27" spans="1:15" ht="13.5" thickTop="1" x14ac:dyDescent="0.2">
      <c r="A27" s="3"/>
      <c r="B27" s="4"/>
      <c r="C27" s="4"/>
      <c r="D27" s="5"/>
      <c r="E27" s="5"/>
      <c r="F27" s="5"/>
      <c r="G27" s="18"/>
      <c r="I27" s="3"/>
      <c r="J27" s="4"/>
      <c r="K27" s="4"/>
      <c r="L27" s="5"/>
      <c r="M27" s="5"/>
      <c r="N27" s="5"/>
      <c r="O27" s="18"/>
    </row>
    <row r="28" spans="1:15" ht="13.5" thickBot="1" x14ac:dyDescent="0.25">
      <c r="A28" s="8" t="s">
        <v>3</v>
      </c>
      <c r="B28" s="6"/>
      <c r="C28" s="6"/>
      <c r="D28" s="13"/>
      <c r="E28" s="7"/>
      <c r="F28" s="7"/>
      <c r="G28" s="221">
        <f>G26</f>
        <v>503.60000000000014</v>
      </c>
      <c r="I28" s="8" t="s">
        <v>3</v>
      </c>
      <c r="J28" s="6"/>
      <c r="K28" s="6"/>
      <c r="L28" s="13"/>
      <c r="M28" s="7"/>
      <c r="N28" s="7"/>
      <c r="O28" s="221">
        <f>O26</f>
        <v>1252.74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/>
  </hyperlinks>
  <pageMargins left="0.75" right="0.75" top="1" bottom="1" header="0.5" footer="0.5"/>
  <pageSetup scale="9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30"/>
  <sheetViews>
    <sheetView zoomScaleNormal="100" workbookViewId="0">
      <selection activeCell="H1" sqref="H1"/>
    </sheetView>
  </sheetViews>
  <sheetFormatPr defaultRowHeight="12.75" x14ac:dyDescent="0.2"/>
  <cols>
    <col min="1" max="1" width="15.42578125" customWidth="1"/>
    <col min="2" max="2" width="12.140625" style="271" customWidth="1"/>
    <col min="3" max="3" width="26.42578125" bestFit="1" customWidth="1"/>
    <col min="4" max="4" width="12" bestFit="1" customWidth="1"/>
    <col min="5" max="5" width="6" bestFit="1" customWidth="1"/>
    <col min="6" max="6" width="12" bestFit="1" customWidth="1"/>
    <col min="7" max="7" width="12.7109375" bestFit="1" customWidth="1"/>
    <col min="9" max="9" width="15.42578125" customWidth="1"/>
    <col min="10" max="10" width="12.140625" customWidth="1"/>
    <col min="11" max="11" width="26.42578125" bestFit="1" customWidth="1"/>
    <col min="12" max="12" width="12" bestFit="1" customWidth="1"/>
    <col min="13" max="13" width="6" bestFit="1" customWidth="1"/>
    <col min="14" max="14" width="12" bestFit="1" customWidth="1"/>
    <col min="15" max="15" width="12.7109375" bestFit="1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60</v>
      </c>
      <c r="B4" s="360"/>
      <c r="C4" s="360"/>
      <c r="D4" s="360"/>
      <c r="E4" s="360"/>
      <c r="F4" s="360"/>
      <c r="G4" s="361"/>
      <c r="I4" s="359" t="s">
        <v>60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4.75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7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7</v>
      </c>
      <c r="N7" s="233" t="s">
        <v>5</v>
      </c>
      <c r="O7" s="234" t="s">
        <v>6</v>
      </c>
    </row>
    <row r="8" spans="1:15" x14ac:dyDescent="0.2">
      <c r="A8" s="257"/>
      <c r="B8" s="247"/>
      <c r="C8" s="247" t="s">
        <v>80</v>
      </c>
      <c r="D8" s="258">
        <v>3092.14</v>
      </c>
      <c r="E8" s="258"/>
      <c r="F8" s="258"/>
      <c r="G8" s="259">
        <f>D8</f>
        <v>3092.14</v>
      </c>
      <c r="I8" s="252"/>
      <c r="J8" s="251"/>
      <c r="K8" s="25" t="s">
        <v>84</v>
      </c>
      <c r="L8" s="19">
        <v>1771.9</v>
      </c>
      <c r="M8" s="19"/>
      <c r="N8" s="20"/>
      <c r="O8" s="259">
        <f>L8</f>
        <v>1771.9</v>
      </c>
    </row>
    <row r="9" spans="1:15" x14ac:dyDescent="0.2">
      <c r="A9" s="63">
        <v>42663</v>
      </c>
      <c r="B9" s="273"/>
      <c r="C9" s="9" t="s">
        <v>111</v>
      </c>
      <c r="D9" s="15"/>
      <c r="E9" s="15"/>
      <c r="F9" s="52">
        <v>114</v>
      </c>
      <c r="G9" s="22">
        <f>SUM(G8+D9-E9-F9)</f>
        <v>2978.14</v>
      </c>
      <c r="I9" s="252" t="s">
        <v>154</v>
      </c>
      <c r="J9" s="251"/>
      <c r="K9" s="25" t="s">
        <v>155</v>
      </c>
      <c r="L9" s="19"/>
      <c r="M9" s="19"/>
      <c r="N9" s="20">
        <v>61.01</v>
      </c>
      <c r="O9" s="22">
        <f>SUM(O8+L9-M9-N9)</f>
        <v>1710.89</v>
      </c>
    </row>
    <row r="10" spans="1:15" ht="25.5" x14ac:dyDescent="0.2">
      <c r="A10" s="14">
        <v>42669</v>
      </c>
      <c r="B10" s="222"/>
      <c r="C10" s="324" t="s">
        <v>124</v>
      </c>
      <c r="D10" s="73"/>
      <c r="E10" s="73"/>
      <c r="F10" s="74">
        <v>614.25</v>
      </c>
      <c r="G10" s="22">
        <f t="shared" ref="G10:G28" si="0">SUM(G9+D10-E10-F10)</f>
        <v>2363.89</v>
      </c>
      <c r="I10" s="327">
        <v>42787</v>
      </c>
      <c r="J10" s="295">
        <v>15799</v>
      </c>
      <c r="K10" s="345" t="s">
        <v>238</v>
      </c>
      <c r="L10" s="19"/>
      <c r="M10" s="19"/>
      <c r="N10" s="20">
        <f>967.8/2</f>
        <v>483.9</v>
      </c>
      <c r="O10" s="22">
        <f t="shared" ref="O10:O28" si="1">SUM(O9+L10-M10-N10)</f>
        <v>1226.9900000000002</v>
      </c>
    </row>
    <row r="11" spans="1:15" x14ac:dyDescent="0.2">
      <c r="A11" s="272">
        <v>42678</v>
      </c>
      <c r="B11" s="222"/>
      <c r="C11" s="64" t="s">
        <v>105</v>
      </c>
      <c r="D11" s="19"/>
      <c r="E11" s="19"/>
      <c r="F11" s="20">
        <v>77.739999999999995</v>
      </c>
      <c r="G11" s="22">
        <f t="shared" si="0"/>
        <v>2286.15</v>
      </c>
      <c r="I11" s="327">
        <v>42842</v>
      </c>
      <c r="J11" s="295"/>
      <c r="K11" s="242" t="s">
        <v>209</v>
      </c>
      <c r="L11" s="19"/>
      <c r="M11" s="19"/>
      <c r="N11" s="20">
        <v>700</v>
      </c>
      <c r="O11" s="22">
        <f t="shared" si="1"/>
        <v>526.99000000000024</v>
      </c>
    </row>
    <row r="12" spans="1:15" x14ac:dyDescent="0.2">
      <c r="A12" s="252">
        <v>42710</v>
      </c>
      <c r="B12" s="251"/>
      <c r="C12" s="242" t="s">
        <v>149</v>
      </c>
      <c r="D12" s="19"/>
      <c r="E12" s="19"/>
      <c r="F12" s="20">
        <v>700</v>
      </c>
      <c r="G12" s="22">
        <f>SUM(G11+D12-E12-F12)</f>
        <v>1586.15</v>
      </c>
      <c r="I12" s="332">
        <v>42842</v>
      </c>
      <c r="J12" s="267"/>
      <c r="K12" s="64" t="s">
        <v>212</v>
      </c>
      <c r="L12" s="15"/>
      <c r="M12" s="10"/>
      <c r="N12" s="21">
        <v>17.27</v>
      </c>
      <c r="O12" s="22">
        <f t="shared" si="1"/>
        <v>509.72000000000025</v>
      </c>
    </row>
    <row r="13" spans="1:15" ht="51" x14ac:dyDescent="0.2">
      <c r="A13" s="252"/>
      <c r="B13" s="251"/>
      <c r="C13" s="25"/>
      <c r="D13" s="19"/>
      <c r="E13" s="19"/>
      <c r="F13" s="20"/>
      <c r="G13" s="22">
        <f t="shared" si="0"/>
        <v>1586.15</v>
      </c>
      <c r="I13" s="327">
        <v>42842</v>
      </c>
      <c r="J13" s="251"/>
      <c r="K13" s="324" t="s">
        <v>211</v>
      </c>
      <c r="L13" s="19"/>
      <c r="M13" s="19"/>
      <c r="N13" s="20">
        <v>77.67</v>
      </c>
      <c r="O13" s="22">
        <f t="shared" si="1"/>
        <v>432.05000000000024</v>
      </c>
    </row>
    <row r="14" spans="1:15" x14ac:dyDescent="0.2">
      <c r="A14" s="252"/>
      <c r="B14" s="251"/>
      <c r="C14" s="25"/>
      <c r="D14" s="19"/>
      <c r="E14" s="19"/>
      <c r="F14" s="20"/>
      <c r="G14" s="22">
        <f t="shared" si="0"/>
        <v>1586.15</v>
      </c>
      <c r="I14" s="63"/>
      <c r="J14" s="27"/>
      <c r="K14" s="27"/>
      <c r="L14" s="27"/>
      <c r="M14" s="27"/>
      <c r="N14" s="27"/>
      <c r="O14" s="22">
        <f t="shared" si="1"/>
        <v>432.05000000000024</v>
      </c>
    </row>
    <row r="15" spans="1:15" x14ac:dyDescent="0.2">
      <c r="A15" s="252"/>
      <c r="B15" s="295"/>
      <c r="C15" s="242"/>
      <c r="D15" s="19"/>
      <c r="E15" s="19"/>
      <c r="F15" s="20"/>
      <c r="G15" s="22">
        <f t="shared" si="0"/>
        <v>1586.15</v>
      </c>
      <c r="I15" s="63"/>
      <c r="J15" s="222"/>
      <c r="K15" s="64"/>
      <c r="L15" s="15"/>
      <c r="M15" s="10"/>
      <c r="N15" s="10"/>
      <c r="O15" s="22">
        <f t="shared" si="1"/>
        <v>432.05000000000024</v>
      </c>
    </row>
    <row r="16" spans="1:15" x14ac:dyDescent="0.2">
      <c r="A16" s="252"/>
      <c r="B16" s="295"/>
      <c r="C16" s="242"/>
      <c r="D16" s="19"/>
      <c r="E16" s="19"/>
      <c r="F16" s="20"/>
      <c r="G16" s="22">
        <f t="shared" si="0"/>
        <v>1586.15</v>
      </c>
      <c r="I16" s="252"/>
      <c r="J16" s="222"/>
      <c r="K16" s="64"/>
      <c r="L16" s="15"/>
      <c r="M16" s="15"/>
      <c r="N16" s="15"/>
      <c r="O16" s="22">
        <f t="shared" si="1"/>
        <v>432.05000000000024</v>
      </c>
    </row>
    <row r="17" spans="1:15" x14ac:dyDescent="0.2">
      <c r="A17" s="252"/>
      <c r="B17" s="251"/>
      <c r="C17" s="242"/>
      <c r="D17" s="19"/>
      <c r="E17" s="19"/>
      <c r="F17" s="20"/>
      <c r="G17" s="22">
        <f t="shared" si="0"/>
        <v>1586.15</v>
      </c>
      <c r="I17" s="63"/>
      <c r="J17" s="244"/>
      <c r="K17" s="64"/>
      <c r="L17" s="15"/>
      <c r="M17" s="15"/>
      <c r="N17" s="52"/>
      <c r="O17" s="22">
        <f t="shared" si="1"/>
        <v>432.05000000000024</v>
      </c>
    </row>
    <row r="18" spans="1:15" x14ac:dyDescent="0.2">
      <c r="A18" s="63"/>
      <c r="B18" s="267"/>
      <c r="C18" s="64"/>
      <c r="D18" s="15"/>
      <c r="E18" s="10"/>
      <c r="F18" s="21"/>
      <c r="G18" s="22">
        <f t="shared" si="0"/>
        <v>1586.15</v>
      </c>
      <c r="I18" s="63"/>
      <c r="J18" s="267"/>
      <c r="K18" s="64"/>
      <c r="L18" s="15"/>
      <c r="M18" s="10"/>
      <c r="N18" s="21"/>
      <c r="O18" s="22">
        <f t="shared" si="1"/>
        <v>432.05000000000024</v>
      </c>
    </row>
    <row r="19" spans="1:15" x14ac:dyDescent="0.2">
      <c r="A19" s="252"/>
      <c r="B19" s="295"/>
      <c r="C19" s="242"/>
      <c r="D19" s="19"/>
      <c r="E19" s="19"/>
      <c r="F19" s="20"/>
      <c r="G19" s="22">
        <f t="shared" si="0"/>
        <v>1586.15</v>
      </c>
      <c r="I19" s="252"/>
      <c r="J19" s="295"/>
      <c r="K19" s="242"/>
      <c r="L19" s="19"/>
      <c r="M19" s="19"/>
      <c r="N19" s="20"/>
      <c r="O19" s="22">
        <f t="shared" si="1"/>
        <v>432.05000000000024</v>
      </c>
    </row>
    <row r="20" spans="1:15" x14ac:dyDescent="0.2">
      <c r="A20" s="252"/>
      <c r="B20" s="274"/>
      <c r="C20" s="242"/>
      <c r="D20" s="19"/>
      <c r="E20" s="12"/>
      <c r="F20" s="53"/>
      <c r="G20" s="22">
        <f t="shared" si="0"/>
        <v>1586.15</v>
      </c>
      <c r="I20" s="252"/>
      <c r="J20" s="274"/>
      <c r="K20" s="242"/>
      <c r="L20" s="19"/>
      <c r="M20" s="12"/>
      <c r="N20" s="53"/>
      <c r="O20" s="22">
        <f t="shared" si="1"/>
        <v>432.05000000000024</v>
      </c>
    </row>
    <row r="21" spans="1:15" x14ac:dyDescent="0.2">
      <c r="A21" s="63"/>
      <c r="B21" s="222"/>
      <c r="C21" s="64"/>
      <c r="D21" s="15"/>
      <c r="E21" s="15"/>
      <c r="F21" s="52"/>
      <c r="G21" s="22">
        <f t="shared" si="0"/>
        <v>1586.15</v>
      </c>
      <c r="I21" s="63"/>
      <c r="J21" s="222"/>
      <c r="K21" s="64"/>
      <c r="L21" s="15"/>
      <c r="M21" s="15"/>
      <c r="N21" s="52"/>
      <c r="O21" s="22">
        <f t="shared" si="1"/>
        <v>432.05000000000024</v>
      </c>
    </row>
    <row r="22" spans="1:15" x14ac:dyDescent="0.2">
      <c r="A22" s="63"/>
      <c r="B22" s="244"/>
      <c r="C22" s="64"/>
      <c r="D22" s="15"/>
      <c r="E22" s="15"/>
      <c r="F22" s="52"/>
      <c r="G22" s="22">
        <f t="shared" si="0"/>
        <v>1586.15</v>
      </c>
      <c r="I22" s="63"/>
      <c r="J22" s="244"/>
      <c r="K22" s="64"/>
      <c r="L22" s="15"/>
      <c r="M22" s="15"/>
      <c r="N22" s="52"/>
      <c r="O22" s="22">
        <f t="shared" si="1"/>
        <v>432.05000000000024</v>
      </c>
    </row>
    <row r="23" spans="1:15" x14ac:dyDescent="0.2">
      <c r="A23" s="63"/>
      <c r="B23" s="222"/>
      <c r="C23" s="9"/>
      <c r="D23" s="15"/>
      <c r="E23" s="15"/>
      <c r="F23" s="52"/>
      <c r="G23" s="22">
        <f t="shared" si="0"/>
        <v>1586.15</v>
      </c>
      <c r="I23" s="63"/>
      <c r="J23" s="222"/>
      <c r="K23" s="9"/>
      <c r="L23" s="15"/>
      <c r="M23" s="15"/>
      <c r="N23" s="52"/>
      <c r="O23" s="22">
        <f t="shared" si="1"/>
        <v>432.05000000000024</v>
      </c>
    </row>
    <row r="24" spans="1:15" x14ac:dyDescent="0.2">
      <c r="A24" s="59"/>
      <c r="B24" s="222"/>
      <c r="C24" s="9"/>
      <c r="D24" s="15"/>
      <c r="E24" s="10"/>
      <c r="F24" s="21"/>
      <c r="G24" s="22">
        <f t="shared" si="0"/>
        <v>1586.15</v>
      </c>
      <c r="I24" s="59"/>
      <c r="J24" s="222"/>
      <c r="K24" s="9"/>
      <c r="L24" s="15"/>
      <c r="M24" s="10"/>
      <c r="N24" s="21"/>
      <c r="O24" s="22">
        <f t="shared" si="1"/>
        <v>432.05000000000024</v>
      </c>
    </row>
    <row r="25" spans="1:15" x14ac:dyDescent="0.2">
      <c r="A25" s="59"/>
      <c r="B25" s="222"/>
      <c r="C25" s="9"/>
      <c r="D25" s="15"/>
      <c r="E25" s="10"/>
      <c r="F25" s="21"/>
      <c r="G25" s="22">
        <f t="shared" si="0"/>
        <v>1586.15</v>
      </c>
      <c r="I25" s="59"/>
      <c r="J25" s="222"/>
      <c r="K25" s="9"/>
      <c r="L25" s="15"/>
      <c r="M25" s="10"/>
      <c r="N25" s="21"/>
      <c r="O25" s="22">
        <f t="shared" si="1"/>
        <v>432.05000000000024</v>
      </c>
    </row>
    <row r="26" spans="1:15" x14ac:dyDescent="0.2">
      <c r="A26" s="59"/>
      <c r="B26" s="222"/>
      <c r="C26" s="9"/>
      <c r="D26" s="15"/>
      <c r="E26" s="10"/>
      <c r="F26" s="21"/>
      <c r="G26" s="22">
        <f t="shared" si="0"/>
        <v>1586.15</v>
      </c>
      <c r="I26" s="59"/>
      <c r="J26" s="222"/>
      <c r="K26" s="9"/>
      <c r="L26" s="15"/>
      <c r="M26" s="10"/>
      <c r="N26" s="21"/>
      <c r="O26" s="22">
        <f t="shared" si="1"/>
        <v>432.05000000000024</v>
      </c>
    </row>
    <row r="27" spans="1:15" x14ac:dyDescent="0.2">
      <c r="A27" s="59"/>
      <c r="B27" s="222"/>
      <c r="C27" s="9"/>
      <c r="D27" s="15"/>
      <c r="E27" s="10"/>
      <c r="F27" s="21"/>
      <c r="G27" s="22">
        <f t="shared" si="0"/>
        <v>1586.15</v>
      </c>
      <c r="I27" s="59"/>
      <c r="J27" s="222"/>
      <c r="K27" s="9"/>
      <c r="L27" s="15"/>
      <c r="M27" s="10"/>
      <c r="N27" s="21"/>
      <c r="O27" s="22">
        <f t="shared" si="1"/>
        <v>432.05000000000024</v>
      </c>
    </row>
    <row r="28" spans="1:15" ht="13.5" thickBot="1" x14ac:dyDescent="0.25">
      <c r="A28" s="50"/>
      <c r="B28" s="275"/>
      <c r="C28" s="46"/>
      <c r="D28" s="28"/>
      <c r="E28" s="28"/>
      <c r="F28" s="28"/>
      <c r="G28" s="22">
        <f t="shared" si="0"/>
        <v>1586.15</v>
      </c>
      <c r="I28" s="50"/>
      <c r="J28" s="275"/>
      <c r="K28" s="46"/>
      <c r="L28" s="28"/>
      <c r="M28" s="28"/>
      <c r="N28" s="28"/>
      <c r="O28" s="22">
        <f t="shared" si="1"/>
        <v>432.05000000000024</v>
      </c>
    </row>
    <row r="29" spans="1:15" x14ac:dyDescent="0.2">
      <c r="A29" s="1"/>
      <c r="B29" s="270"/>
      <c r="C29" s="2"/>
      <c r="D29" s="2"/>
      <c r="E29" s="2"/>
      <c r="F29" s="2"/>
      <c r="G29" s="17"/>
      <c r="I29" s="1"/>
      <c r="J29" s="270"/>
      <c r="K29" s="2"/>
      <c r="L29" s="2"/>
      <c r="M29" s="2"/>
      <c r="N29" s="2"/>
      <c r="O29" s="17"/>
    </row>
    <row r="30" spans="1:15" ht="13.5" thickBot="1" x14ac:dyDescent="0.25">
      <c r="A30" s="8" t="s">
        <v>3</v>
      </c>
      <c r="B30" s="269"/>
      <c r="C30" s="6"/>
      <c r="D30" s="13"/>
      <c r="E30" s="7"/>
      <c r="F30" s="7"/>
      <c r="G30" s="221">
        <f>G28</f>
        <v>1586.15</v>
      </c>
      <c r="I30" s="8" t="s">
        <v>3</v>
      </c>
      <c r="J30" s="269"/>
      <c r="K30" s="6"/>
      <c r="L30" s="13"/>
      <c r="M30" s="7"/>
      <c r="N30" s="7"/>
      <c r="O30" s="221">
        <f>O28</f>
        <v>432.05000000000024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O31"/>
  <sheetViews>
    <sheetView topLeftCell="D1" zoomScaleNormal="100" workbookViewId="0">
      <selection activeCell="H1" sqref="H1"/>
    </sheetView>
  </sheetViews>
  <sheetFormatPr defaultRowHeight="12.75" x14ac:dyDescent="0.2"/>
  <cols>
    <col min="1" max="1" width="10.85546875" customWidth="1"/>
    <col min="2" max="2" width="9.28515625" bestFit="1" customWidth="1"/>
    <col min="3" max="3" width="32" bestFit="1" customWidth="1"/>
    <col min="4" max="4" width="15.140625" bestFit="1" customWidth="1"/>
    <col min="5" max="5" width="5.42578125" bestFit="1" customWidth="1"/>
    <col min="6" max="6" width="9.42578125" bestFit="1" customWidth="1"/>
    <col min="7" max="7" width="12.5703125" customWidth="1"/>
    <col min="9" max="9" width="10.85546875" customWidth="1"/>
    <col min="10" max="10" width="9.28515625" bestFit="1" customWidth="1"/>
    <col min="11" max="11" width="32" bestFit="1" customWidth="1"/>
    <col min="12" max="12" width="15.140625" bestFit="1" customWidth="1"/>
    <col min="13" max="13" width="5.42578125" bestFit="1" customWidth="1"/>
    <col min="14" max="14" width="9.42578125" bestFit="1" customWidth="1"/>
    <col min="15" max="15" width="12.5703125" customWidth="1"/>
  </cols>
  <sheetData>
    <row r="1" spans="1:15" x14ac:dyDescent="0.2">
      <c r="A1" s="350" t="s">
        <v>11</v>
      </c>
      <c r="B1" s="351"/>
      <c r="C1" s="351"/>
      <c r="D1" s="351"/>
      <c r="E1" s="351"/>
      <c r="F1" s="351"/>
      <c r="G1" s="352"/>
      <c r="H1" s="301" t="s">
        <v>89</v>
      </c>
      <c r="I1" s="350" t="s">
        <v>11</v>
      </c>
      <c r="J1" s="351"/>
      <c r="K1" s="351"/>
      <c r="L1" s="351"/>
      <c r="M1" s="351"/>
      <c r="N1" s="351"/>
      <c r="O1" s="352"/>
    </row>
    <row r="2" spans="1:15" x14ac:dyDescent="0.2">
      <c r="A2" s="353" t="s">
        <v>45</v>
      </c>
      <c r="B2" s="354"/>
      <c r="C2" s="354"/>
      <c r="D2" s="354"/>
      <c r="E2" s="354"/>
      <c r="F2" s="354"/>
      <c r="G2" s="355"/>
      <c r="I2" s="353" t="s">
        <v>45</v>
      </c>
      <c r="J2" s="354"/>
      <c r="K2" s="354"/>
      <c r="L2" s="354"/>
      <c r="M2" s="354"/>
      <c r="N2" s="354"/>
      <c r="O2" s="355"/>
    </row>
    <row r="3" spans="1:15" x14ac:dyDescent="0.2">
      <c r="A3" s="356"/>
      <c r="B3" s="357"/>
      <c r="C3" s="357"/>
      <c r="D3" s="357"/>
      <c r="E3" s="357"/>
      <c r="F3" s="357"/>
      <c r="G3" s="358"/>
      <c r="I3" s="356"/>
      <c r="J3" s="357"/>
      <c r="K3" s="357"/>
      <c r="L3" s="357"/>
      <c r="M3" s="357"/>
      <c r="N3" s="357"/>
      <c r="O3" s="358"/>
    </row>
    <row r="4" spans="1:15" ht="18" x14ac:dyDescent="0.2">
      <c r="A4" s="359" t="s">
        <v>61</v>
      </c>
      <c r="B4" s="360"/>
      <c r="C4" s="360"/>
      <c r="D4" s="360"/>
      <c r="E4" s="360"/>
      <c r="F4" s="360"/>
      <c r="G4" s="361"/>
      <c r="I4" s="359" t="s">
        <v>61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63"/>
      <c r="C5" s="363"/>
      <c r="D5" s="363"/>
      <c r="E5" s="363"/>
      <c r="F5" s="363"/>
      <c r="G5" s="364"/>
      <c r="I5" s="362" t="s">
        <v>78</v>
      </c>
      <c r="J5" s="363"/>
      <c r="K5" s="363"/>
      <c r="L5" s="363"/>
      <c r="M5" s="363"/>
      <c r="N5" s="363"/>
      <c r="O5" s="364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4.75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8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8</v>
      </c>
      <c r="N7" s="233" t="s">
        <v>5</v>
      </c>
      <c r="O7" s="234" t="s">
        <v>6</v>
      </c>
    </row>
    <row r="8" spans="1:15" x14ac:dyDescent="0.2">
      <c r="A8" s="257"/>
      <c r="B8" s="247"/>
      <c r="C8" s="247" t="s">
        <v>80</v>
      </c>
      <c r="D8" s="258">
        <v>596</v>
      </c>
      <c r="E8" s="258"/>
      <c r="F8" s="258"/>
      <c r="G8" s="259"/>
      <c r="I8" s="257"/>
      <c r="J8" s="247"/>
      <c r="K8" s="247" t="s">
        <v>84</v>
      </c>
      <c r="L8" s="258"/>
      <c r="M8" s="258"/>
      <c r="N8" s="258"/>
      <c r="O8" s="259"/>
    </row>
    <row r="9" spans="1:15" x14ac:dyDescent="0.2">
      <c r="A9" s="14"/>
      <c r="B9" s="9"/>
      <c r="C9" s="58"/>
      <c r="D9" s="15"/>
      <c r="E9" s="10"/>
      <c r="F9" s="21"/>
      <c r="G9" s="22">
        <f>SUM(G8+D9-E9-F9)</f>
        <v>0</v>
      </c>
      <c r="I9" s="14"/>
      <c r="J9" s="9"/>
      <c r="K9" s="58"/>
      <c r="L9" s="15"/>
      <c r="M9" s="10"/>
      <c r="N9" s="21"/>
      <c r="O9" s="22">
        <f>SUM(O8+L9-M9-N9)</f>
        <v>0</v>
      </c>
    </row>
    <row r="10" spans="1:15" x14ac:dyDescent="0.2">
      <c r="A10" s="14"/>
      <c r="B10" s="9"/>
      <c r="C10" s="9"/>
      <c r="D10" s="15"/>
      <c r="E10" s="10"/>
      <c r="F10" s="21"/>
      <c r="G10" s="22">
        <f t="shared" ref="G10:G14" si="0">SUM(G9+D10-E10-F10)</f>
        <v>0</v>
      </c>
      <c r="I10" s="14"/>
      <c r="J10" s="9"/>
      <c r="K10" s="9"/>
      <c r="L10" s="15"/>
      <c r="M10" s="10"/>
      <c r="N10" s="21"/>
      <c r="O10" s="22">
        <f t="shared" ref="O10:O29" si="1">SUM(O9+L10-M10-N10)</f>
        <v>0</v>
      </c>
    </row>
    <row r="11" spans="1:15" x14ac:dyDescent="0.2">
      <c r="A11" s="29"/>
      <c r="B11" s="27"/>
      <c r="C11" s="27"/>
      <c r="D11" s="10"/>
      <c r="E11" s="10"/>
      <c r="F11" s="10"/>
      <c r="G11" s="22">
        <f t="shared" si="0"/>
        <v>0</v>
      </c>
      <c r="I11" s="29"/>
      <c r="J11" s="27"/>
      <c r="K11" s="27"/>
      <c r="L11" s="10"/>
      <c r="M11" s="10"/>
      <c r="N11" s="10"/>
      <c r="O11" s="22">
        <f t="shared" si="1"/>
        <v>0</v>
      </c>
    </row>
    <row r="12" spans="1:15" x14ac:dyDescent="0.2">
      <c r="A12" s="29"/>
      <c r="B12" s="27"/>
      <c r="C12" s="27"/>
      <c r="D12" s="10"/>
      <c r="E12" s="10"/>
      <c r="F12" s="10"/>
      <c r="G12" s="22">
        <f t="shared" si="0"/>
        <v>0</v>
      </c>
      <c r="I12" s="29"/>
      <c r="J12" s="27"/>
      <c r="K12" s="27"/>
      <c r="L12" s="10"/>
      <c r="M12" s="10"/>
      <c r="N12" s="10"/>
      <c r="O12" s="22">
        <f t="shared" si="1"/>
        <v>0</v>
      </c>
    </row>
    <row r="13" spans="1:15" x14ac:dyDescent="0.2">
      <c r="A13" s="29"/>
      <c r="B13" s="27"/>
      <c r="C13" s="27"/>
      <c r="D13" s="10"/>
      <c r="E13" s="10"/>
      <c r="F13" s="10"/>
      <c r="G13" s="22">
        <f t="shared" si="0"/>
        <v>0</v>
      </c>
      <c r="I13" s="29"/>
      <c r="J13" s="27"/>
      <c r="K13" s="27"/>
      <c r="L13" s="10"/>
      <c r="M13" s="10"/>
      <c r="N13" s="10"/>
      <c r="O13" s="22">
        <f t="shared" si="1"/>
        <v>0</v>
      </c>
    </row>
    <row r="14" spans="1:15" x14ac:dyDescent="0.2">
      <c r="A14" s="29"/>
      <c r="B14" s="27"/>
      <c r="C14" s="27"/>
      <c r="D14" s="10"/>
      <c r="E14" s="10"/>
      <c r="F14" s="10"/>
      <c r="G14" s="22">
        <f t="shared" si="0"/>
        <v>0</v>
      </c>
      <c r="I14" s="29"/>
      <c r="J14" s="27"/>
      <c r="K14" s="27"/>
      <c r="L14" s="10"/>
      <c r="M14" s="10"/>
      <c r="N14" s="10"/>
      <c r="O14" s="22">
        <f t="shared" si="1"/>
        <v>0</v>
      </c>
    </row>
    <row r="15" spans="1:15" x14ac:dyDescent="0.2">
      <c r="A15" s="29"/>
      <c r="B15" s="27"/>
      <c r="C15" s="27"/>
      <c r="D15" s="10"/>
      <c r="E15" s="10"/>
      <c r="F15" s="10"/>
      <c r="G15" s="30">
        <f t="shared" ref="G15:G29" si="2">SUM(G14+D15-E15-F15)</f>
        <v>0</v>
      </c>
      <c r="I15" s="29"/>
      <c r="J15" s="27"/>
      <c r="K15" s="27"/>
      <c r="L15" s="10"/>
      <c r="M15" s="10"/>
      <c r="N15" s="10"/>
      <c r="O15" s="30">
        <f t="shared" si="1"/>
        <v>0</v>
      </c>
    </row>
    <row r="16" spans="1:15" x14ac:dyDescent="0.2">
      <c r="A16" s="29"/>
      <c r="B16" s="27"/>
      <c r="C16" s="27"/>
      <c r="D16" s="10"/>
      <c r="E16" s="10"/>
      <c r="F16" s="10"/>
      <c r="G16" s="30">
        <f t="shared" si="2"/>
        <v>0</v>
      </c>
      <c r="I16" s="29"/>
      <c r="J16" s="27"/>
      <c r="K16" s="27"/>
      <c r="L16" s="10"/>
      <c r="M16" s="10"/>
      <c r="N16" s="10"/>
      <c r="O16" s="30">
        <f t="shared" si="1"/>
        <v>0</v>
      </c>
    </row>
    <row r="17" spans="1:15" x14ac:dyDescent="0.2">
      <c r="A17" s="29"/>
      <c r="B17" s="27"/>
      <c r="C17" s="27"/>
      <c r="D17" s="10"/>
      <c r="E17" s="10"/>
      <c r="F17" s="10"/>
      <c r="G17" s="30">
        <f t="shared" si="2"/>
        <v>0</v>
      </c>
      <c r="I17" s="29"/>
      <c r="J17" s="27"/>
      <c r="K17" s="27"/>
      <c r="L17" s="10"/>
      <c r="M17" s="10"/>
      <c r="N17" s="10"/>
      <c r="O17" s="30">
        <f t="shared" si="1"/>
        <v>0</v>
      </c>
    </row>
    <row r="18" spans="1:15" x14ac:dyDescent="0.2">
      <c r="A18" s="29"/>
      <c r="B18" s="27"/>
      <c r="C18" s="27"/>
      <c r="D18" s="10"/>
      <c r="E18" s="10"/>
      <c r="F18" s="10"/>
      <c r="G18" s="30">
        <f t="shared" si="2"/>
        <v>0</v>
      </c>
      <c r="I18" s="29"/>
      <c r="J18" s="27"/>
      <c r="K18" s="27"/>
      <c r="L18" s="10"/>
      <c r="M18" s="10"/>
      <c r="N18" s="10"/>
      <c r="O18" s="30">
        <f t="shared" si="1"/>
        <v>0</v>
      </c>
    </row>
    <row r="19" spans="1:15" x14ac:dyDescent="0.2">
      <c r="A19" s="29"/>
      <c r="B19" s="27"/>
      <c r="C19" s="27"/>
      <c r="D19" s="10"/>
      <c r="E19" s="10"/>
      <c r="F19" s="10"/>
      <c r="G19" s="30">
        <f t="shared" si="2"/>
        <v>0</v>
      </c>
      <c r="I19" s="29"/>
      <c r="J19" s="27"/>
      <c r="K19" s="27"/>
      <c r="L19" s="10"/>
      <c r="M19" s="10"/>
      <c r="N19" s="10"/>
      <c r="O19" s="30">
        <f t="shared" si="1"/>
        <v>0</v>
      </c>
    </row>
    <row r="20" spans="1:15" x14ac:dyDescent="0.2">
      <c r="A20" s="29"/>
      <c r="B20" s="27"/>
      <c r="C20" s="27"/>
      <c r="D20" s="10"/>
      <c r="E20" s="10"/>
      <c r="F20" s="10"/>
      <c r="G20" s="30">
        <f t="shared" si="2"/>
        <v>0</v>
      </c>
      <c r="I20" s="29"/>
      <c r="J20" s="27"/>
      <c r="K20" s="27"/>
      <c r="L20" s="10"/>
      <c r="M20" s="10"/>
      <c r="N20" s="10"/>
      <c r="O20" s="30">
        <f t="shared" si="1"/>
        <v>0</v>
      </c>
    </row>
    <row r="21" spans="1:15" x14ac:dyDescent="0.2">
      <c r="A21" s="29"/>
      <c r="B21" s="27"/>
      <c r="C21" s="27"/>
      <c r="D21" s="10"/>
      <c r="E21" s="10"/>
      <c r="F21" s="10"/>
      <c r="G21" s="30">
        <f t="shared" si="2"/>
        <v>0</v>
      </c>
      <c r="I21" s="29"/>
      <c r="J21" s="27"/>
      <c r="K21" s="27"/>
      <c r="L21" s="10"/>
      <c r="M21" s="10"/>
      <c r="N21" s="10"/>
      <c r="O21" s="30">
        <f t="shared" si="1"/>
        <v>0</v>
      </c>
    </row>
    <row r="22" spans="1:15" x14ac:dyDescent="0.2">
      <c r="A22" s="29"/>
      <c r="B22" s="27"/>
      <c r="C22" s="27"/>
      <c r="D22" s="10"/>
      <c r="E22" s="10"/>
      <c r="F22" s="10"/>
      <c r="G22" s="30">
        <f t="shared" si="2"/>
        <v>0</v>
      </c>
      <c r="I22" s="29"/>
      <c r="J22" s="27"/>
      <c r="K22" s="27"/>
      <c r="L22" s="10"/>
      <c r="M22" s="10"/>
      <c r="N22" s="10"/>
      <c r="O22" s="30">
        <f t="shared" si="1"/>
        <v>0</v>
      </c>
    </row>
    <row r="23" spans="1:15" x14ac:dyDescent="0.2">
      <c r="A23" s="29"/>
      <c r="B23" s="27"/>
      <c r="C23" s="27"/>
      <c r="D23" s="10"/>
      <c r="E23" s="10"/>
      <c r="F23" s="10"/>
      <c r="G23" s="30">
        <f t="shared" si="2"/>
        <v>0</v>
      </c>
      <c r="I23" s="29"/>
      <c r="J23" s="27"/>
      <c r="K23" s="27"/>
      <c r="L23" s="10"/>
      <c r="M23" s="10"/>
      <c r="N23" s="10"/>
      <c r="O23" s="30">
        <f t="shared" si="1"/>
        <v>0</v>
      </c>
    </row>
    <row r="24" spans="1:15" x14ac:dyDescent="0.2">
      <c r="A24" s="29"/>
      <c r="B24" s="27"/>
      <c r="C24" s="27"/>
      <c r="D24" s="10"/>
      <c r="E24" s="10"/>
      <c r="F24" s="10"/>
      <c r="G24" s="30">
        <f t="shared" si="2"/>
        <v>0</v>
      </c>
      <c r="I24" s="29"/>
      <c r="J24" s="27"/>
      <c r="K24" s="27"/>
      <c r="L24" s="10"/>
      <c r="M24" s="10"/>
      <c r="N24" s="10"/>
      <c r="O24" s="30">
        <f t="shared" si="1"/>
        <v>0</v>
      </c>
    </row>
    <row r="25" spans="1:15" x14ac:dyDescent="0.2">
      <c r="A25" s="29"/>
      <c r="B25" s="27"/>
      <c r="C25" s="27"/>
      <c r="D25" s="10"/>
      <c r="E25" s="10"/>
      <c r="F25" s="10"/>
      <c r="G25" s="30">
        <f t="shared" si="2"/>
        <v>0</v>
      </c>
      <c r="I25" s="29"/>
      <c r="J25" s="27"/>
      <c r="K25" s="27"/>
      <c r="L25" s="10"/>
      <c r="M25" s="10"/>
      <c r="N25" s="10"/>
      <c r="O25" s="30">
        <f t="shared" si="1"/>
        <v>0</v>
      </c>
    </row>
    <row r="26" spans="1:15" x14ac:dyDescent="0.2">
      <c r="A26" s="29"/>
      <c r="B26" s="27"/>
      <c r="C26" s="27"/>
      <c r="D26" s="10"/>
      <c r="E26" s="10"/>
      <c r="F26" s="10"/>
      <c r="G26" s="30">
        <f t="shared" si="2"/>
        <v>0</v>
      </c>
      <c r="I26" s="29"/>
      <c r="J26" s="27"/>
      <c r="K26" s="27"/>
      <c r="L26" s="10"/>
      <c r="M26" s="10"/>
      <c r="N26" s="10"/>
      <c r="O26" s="30">
        <f t="shared" si="1"/>
        <v>0</v>
      </c>
    </row>
    <row r="27" spans="1:15" x14ac:dyDescent="0.2">
      <c r="A27" s="29"/>
      <c r="B27" s="27"/>
      <c r="C27" s="27"/>
      <c r="D27" s="10"/>
      <c r="E27" s="10"/>
      <c r="F27" s="10"/>
      <c r="G27" s="30">
        <f t="shared" si="2"/>
        <v>0</v>
      </c>
      <c r="I27" s="29"/>
      <c r="J27" s="27"/>
      <c r="K27" s="27"/>
      <c r="L27" s="10"/>
      <c r="M27" s="10"/>
      <c r="N27" s="10"/>
      <c r="O27" s="30">
        <f t="shared" si="1"/>
        <v>0</v>
      </c>
    </row>
    <row r="28" spans="1:15" x14ac:dyDescent="0.2">
      <c r="A28" s="29"/>
      <c r="B28" s="27"/>
      <c r="C28" s="27"/>
      <c r="D28" s="10"/>
      <c r="E28" s="10"/>
      <c r="F28" s="10"/>
      <c r="G28" s="30">
        <f t="shared" si="2"/>
        <v>0</v>
      </c>
      <c r="I28" s="29"/>
      <c r="J28" s="27"/>
      <c r="K28" s="27"/>
      <c r="L28" s="10"/>
      <c r="M28" s="10"/>
      <c r="N28" s="10"/>
      <c r="O28" s="30">
        <f t="shared" si="1"/>
        <v>0</v>
      </c>
    </row>
    <row r="29" spans="1:15" x14ac:dyDescent="0.2">
      <c r="A29" s="29"/>
      <c r="B29" s="27"/>
      <c r="C29" s="27"/>
      <c r="D29" s="10"/>
      <c r="E29" s="10"/>
      <c r="F29" s="10"/>
      <c r="G29" s="30">
        <f t="shared" si="2"/>
        <v>0</v>
      </c>
      <c r="I29" s="29"/>
      <c r="J29" s="27"/>
      <c r="K29" s="27"/>
      <c r="L29" s="10"/>
      <c r="M29" s="10"/>
      <c r="N29" s="10"/>
      <c r="O29" s="30">
        <f t="shared" si="1"/>
        <v>0</v>
      </c>
    </row>
    <row r="30" spans="1:15" x14ac:dyDescent="0.2">
      <c r="A30" s="3"/>
      <c r="B30" s="4"/>
      <c r="C30" s="4"/>
      <c r="D30" s="5"/>
      <c r="E30" s="5"/>
      <c r="F30" s="5"/>
      <c r="G30" s="18"/>
      <c r="I30" s="3"/>
      <c r="J30" s="4"/>
      <c r="K30" s="4"/>
      <c r="L30" s="5"/>
      <c r="M30" s="5"/>
      <c r="N30" s="5"/>
      <c r="O30" s="18"/>
    </row>
    <row r="31" spans="1:15" ht="13.5" thickBot="1" x14ac:dyDescent="0.25">
      <c r="A31" s="8" t="s">
        <v>3</v>
      </c>
      <c r="B31" s="6"/>
      <c r="C31" s="6"/>
      <c r="D31" s="13"/>
      <c r="E31" s="7"/>
      <c r="F31" s="7"/>
      <c r="G31" s="221">
        <f>G29</f>
        <v>0</v>
      </c>
      <c r="I31" s="8" t="s">
        <v>3</v>
      </c>
      <c r="J31" s="6"/>
      <c r="K31" s="6"/>
      <c r="L31" s="13"/>
      <c r="M31" s="7"/>
      <c r="N31" s="7"/>
      <c r="O31" s="221">
        <f>O29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O31"/>
  <sheetViews>
    <sheetView topLeftCell="D1" zoomScaleNormal="100" workbookViewId="0">
      <selection activeCell="H1" sqref="H1"/>
    </sheetView>
  </sheetViews>
  <sheetFormatPr defaultRowHeight="12.75" x14ac:dyDescent="0.2"/>
  <cols>
    <col min="1" max="1" width="11.85546875" bestFit="1" customWidth="1"/>
    <col min="2" max="2" width="11.28515625" bestFit="1" customWidth="1"/>
    <col min="3" max="3" width="31.7109375" bestFit="1" customWidth="1"/>
    <col min="4" max="4" width="12" style="67" customWidth="1"/>
    <col min="5" max="5" width="5.42578125" bestFit="1" customWidth="1"/>
    <col min="6" max="6" width="10.42578125" style="67" bestFit="1" customWidth="1"/>
    <col min="7" max="7" width="12.5703125" customWidth="1"/>
    <col min="9" max="9" width="11.85546875" bestFit="1" customWidth="1"/>
    <col min="10" max="10" width="11.28515625" bestFit="1" customWidth="1"/>
    <col min="11" max="11" width="31.7109375" bestFit="1" customWidth="1"/>
    <col min="12" max="12" width="12" customWidth="1"/>
    <col min="13" max="13" width="5.42578125" bestFit="1" customWidth="1"/>
    <col min="14" max="14" width="10.42578125" bestFit="1" customWidth="1"/>
    <col min="15" max="15" width="12.570312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62</v>
      </c>
      <c r="B4" s="360"/>
      <c r="C4" s="360"/>
      <c r="D4" s="360"/>
      <c r="E4" s="360"/>
      <c r="F4" s="360"/>
      <c r="G4" s="361"/>
      <c r="I4" s="359" t="s">
        <v>62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5.5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8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8</v>
      </c>
      <c r="N7" s="233" t="s">
        <v>5</v>
      </c>
      <c r="O7" s="234" t="s">
        <v>6</v>
      </c>
    </row>
    <row r="8" spans="1:15" x14ac:dyDescent="0.2">
      <c r="A8" s="14"/>
      <c r="B8" s="9"/>
      <c r="C8" s="9" t="s">
        <v>94</v>
      </c>
      <c r="D8" s="15">
        <v>643.88</v>
      </c>
      <c r="E8" s="10"/>
      <c r="F8" s="21"/>
      <c r="G8" s="259">
        <f>D8</f>
        <v>643.88</v>
      </c>
      <c r="I8" s="14"/>
      <c r="J8" s="9"/>
      <c r="K8" s="9" t="s">
        <v>88</v>
      </c>
      <c r="L8" s="15">
        <v>1800.33</v>
      </c>
      <c r="M8" s="10"/>
      <c r="N8" s="21"/>
      <c r="O8" s="259">
        <f>L8</f>
        <v>1800.33</v>
      </c>
    </row>
    <row r="9" spans="1:15" x14ac:dyDescent="0.2">
      <c r="A9" s="14">
        <v>42648</v>
      </c>
      <c r="B9" s="9"/>
      <c r="C9" s="9"/>
      <c r="D9" s="15"/>
      <c r="E9" s="10"/>
      <c r="F9" s="21">
        <v>171.27</v>
      </c>
      <c r="G9" s="22">
        <f>SUM(G8+D9-E9-F9)</f>
        <v>472.61</v>
      </c>
      <c r="I9" s="14">
        <v>42779</v>
      </c>
      <c r="J9" s="9"/>
      <c r="K9" s="9" t="s">
        <v>153</v>
      </c>
      <c r="L9" s="15"/>
      <c r="M9" s="10"/>
      <c r="N9" s="21">
        <v>41.95</v>
      </c>
      <c r="O9" s="22">
        <f>SUM(O8+L9-M9-N9)</f>
        <v>1758.3799999999999</v>
      </c>
    </row>
    <row r="10" spans="1:15" x14ac:dyDescent="0.2">
      <c r="A10" s="14">
        <v>42678</v>
      </c>
      <c r="B10" s="9"/>
      <c r="C10" s="64" t="s">
        <v>125</v>
      </c>
      <c r="D10" s="15">
        <v>58.16</v>
      </c>
      <c r="E10" s="10"/>
      <c r="F10" s="21"/>
      <c r="G10" s="22">
        <f t="shared" ref="G10:G27" si="0">SUM(G9+D10-E10-F10)</f>
        <v>530.77</v>
      </c>
      <c r="I10" s="14">
        <v>42779</v>
      </c>
      <c r="J10" s="9"/>
      <c r="K10" s="64" t="s">
        <v>163</v>
      </c>
      <c r="L10" s="15"/>
      <c r="M10" s="10"/>
      <c r="N10" s="21">
        <v>149.22999999999999</v>
      </c>
      <c r="O10" s="22">
        <f t="shared" ref="O10:O29" si="1">SUM(O9+L10-M10-N10)</f>
        <v>1609.1499999999999</v>
      </c>
    </row>
    <row r="11" spans="1:15" x14ac:dyDescent="0.2">
      <c r="A11" s="50">
        <v>42678</v>
      </c>
      <c r="B11" s="27"/>
      <c r="C11" s="246" t="s">
        <v>125</v>
      </c>
      <c r="D11" s="10">
        <v>30.08</v>
      </c>
      <c r="E11" s="27"/>
      <c r="F11" s="10"/>
      <c r="G11" s="22">
        <f t="shared" si="0"/>
        <v>560.85</v>
      </c>
      <c r="I11" s="23">
        <v>42779</v>
      </c>
      <c r="J11" s="27"/>
      <c r="K11" s="27" t="s">
        <v>167</v>
      </c>
      <c r="L11" s="10"/>
      <c r="M11" s="27"/>
      <c r="N11" s="10">
        <v>503</v>
      </c>
      <c r="O11" s="22">
        <f t="shared" si="1"/>
        <v>1106.1499999999999</v>
      </c>
    </row>
    <row r="12" spans="1:15" x14ac:dyDescent="0.2">
      <c r="A12" s="50">
        <v>42656</v>
      </c>
      <c r="B12" s="27"/>
      <c r="C12" s="246" t="s">
        <v>125</v>
      </c>
      <c r="D12" s="10"/>
      <c r="E12" s="27"/>
      <c r="F12" s="10">
        <v>58.16</v>
      </c>
      <c r="G12" s="22">
        <f t="shared" si="0"/>
        <v>502.69000000000005</v>
      </c>
      <c r="I12" s="23">
        <v>42837</v>
      </c>
      <c r="J12" s="27" t="s">
        <v>201</v>
      </c>
      <c r="K12" s="27" t="s">
        <v>200</v>
      </c>
      <c r="L12" s="10"/>
      <c r="M12" s="27"/>
      <c r="N12" s="10">
        <v>269.10000000000002</v>
      </c>
      <c r="O12" s="22">
        <f t="shared" si="1"/>
        <v>837.04999999999984</v>
      </c>
    </row>
    <row r="13" spans="1:15" x14ac:dyDescent="0.2">
      <c r="A13" s="50">
        <v>42656</v>
      </c>
      <c r="B13" s="27"/>
      <c r="C13" s="246" t="s">
        <v>125</v>
      </c>
      <c r="D13" s="10">
        <v>30.08</v>
      </c>
      <c r="E13" s="27"/>
      <c r="F13" s="10"/>
      <c r="G13" s="22">
        <f t="shared" si="0"/>
        <v>532.7700000000001</v>
      </c>
      <c r="I13" s="23">
        <v>42837</v>
      </c>
      <c r="J13" s="27" t="s">
        <v>201</v>
      </c>
      <c r="K13" s="27" t="s">
        <v>200</v>
      </c>
      <c r="L13" s="10"/>
      <c r="M13" s="27"/>
      <c r="N13" s="10">
        <v>269.10000000000002</v>
      </c>
      <c r="O13" s="22">
        <f t="shared" si="1"/>
        <v>567.94999999999982</v>
      </c>
    </row>
    <row r="14" spans="1:15" x14ac:dyDescent="0.2">
      <c r="A14" s="50"/>
      <c r="B14" s="27"/>
      <c r="C14" s="27"/>
      <c r="D14" s="10"/>
      <c r="E14" s="27"/>
      <c r="F14" s="10"/>
      <c r="G14" s="22">
        <f t="shared" si="0"/>
        <v>532.7700000000001</v>
      </c>
      <c r="I14" s="23">
        <v>42838</v>
      </c>
      <c r="J14" s="27" t="s">
        <v>201</v>
      </c>
      <c r="K14" s="27" t="s">
        <v>202</v>
      </c>
      <c r="L14" s="10"/>
      <c r="M14" s="27"/>
      <c r="N14" s="10">
        <v>91.63</v>
      </c>
      <c r="O14" s="22">
        <f t="shared" si="1"/>
        <v>476.31999999999982</v>
      </c>
    </row>
    <row r="15" spans="1:15" s="49" customFormat="1" x14ac:dyDescent="0.2">
      <c r="A15" s="23"/>
      <c r="B15" s="9"/>
      <c r="C15" s="11"/>
      <c r="D15" s="12"/>
      <c r="E15" s="19"/>
      <c r="F15" s="20"/>
      <c r="G15" s="22">
        <f t="shared" si="0"/>
        <v>532.7700000000001</v>
      </c>
      <c r="H15" s="68"/>
      <c r="I15" s="23">
        <v>42838</v>
      </c>
      <c r="J15" s="9" t="s">
        <v>201</v>
      </c>
      <c r="K15" s="27" t="s">
        <v>203</v>
      </c>
      <c r="L15" s="12"/>
      <c r="M15" s="19"/>
      <c r="N15" s="20">
        <v>21.96</v>
      </c>
      <c r="O15" s="22">
        <f t="shared" si="1"/>
        <v>454.35999999999984</v>
      </c>
    </row>
    <row r="16" spans="1:15" x14ac:dyDescent="0.2">
      <c r="A16" s="23"/>
      <c r="B16" s="9"/>
      <c r="C16" s="11"/>
      <c r="D16" s="12"/>
      <c r="E16" s="19"/>
      <c r="F16" s="20"/>
      <c r="G16" s="22">
        <f t="shared" si="0"/>
        <v>532.7700000000001</v>
      </c>
      <c r="I16" s="23">
        <v>42846</v>
      </c>
      <c r="J16" s="64" t="s">
        <v>201</v>
      </c>
      <c r="K16" s="334" t="s">
        <v>221</v>
      </c>
      <c r="L16" s="12"/>
      <c r="M16" s="19"/>
      <c r="N16" s="20">
        <v>13.98</v>
      </c>
      <c r="O16" s="22">
        <f t="shared" si="1"/>
        <v>440.37999999999982</v>
      </c>
    </row>
    <row r="17" spans="1:15" x14ac:dyDescent="0.2">
      <c r="A17" s="23"/>
      <c r="B17" s="9"/>
      <c r="C17" s="11"/>
      <c r="D17" s="12"/>
      <c r="E17" s="19"/>
      <c r="F17" s="20"/>
      <c r="G17" s="22">
        <f t="shared" si="0"/>
        <v>532.7700000000001</v>
      </c>
      <c r="I17" s="23">
        <v>42846</v>
      </c>
      <c r="J17" s="9" t="s">
        <v>257</v>
      </c>
      <c r="K17" s="11" t="s">
        <v>258</v>
      </c>
      <c r="L17" s="12"/>
      <c r="M17" s="19"/>
      <c r="N17" s="20">
        <v>378.34</v>
      </c>
      <c r="O17" s="22">
        <f t="shared" si="1"/>
        <v>62.03999999999985</v>
      </c>
    </row>
    <row r="18" spans="1:15" x14ac:dyDescent="0.2">
      <c r="A18" s="23"/>
      <c r="B18" s="9"/>
      <c r="C18" s="11"/>
      <c r="D18" s="12"/>
      <c r="E18" s="19"/>
      <c r="F18" s="20"/>
      <c r="G18" s="22">
        <f t="shared" si="0"/>
        <v>532.7700000000001</v>
      </c>
      <c r="I18" s="23"/>
      <c r="J18" s="9"/>
      <c r="K18" s="11"/>
      <c r="L18" s="12"/>
      <c r="M18" s="19"/>
      <c r="N18" s="20"/>
      <c r="O18" s="22">
        <f t="shared" si="1"/>
        <v>62.03999999999985</v>
      </c>
    </row>
    <row r="19" spans="1:15" x14ac:dyDescent="0.2">
      <c r="A19" s="14"/>
      <c r="B19" s="9"/>
      <c r="C19" s="9"/>
      <c r="D19" s="15"/>
      <c r="E19" s="10"/>
      <c r="F19" s="21"/>
      <c r="G19" s="22">
        <f t="shared" si="0"/>
        <v>532.7700000000001</v>
      </c>
      <c r="I19" s="14"/>
      <c r="J19" s="9"/>
      <c r="K19" s="9"/>
      <c r="L19" s="15"/>
      <c r="M19" s="10"/>
      <c r="N19" s="21"/>
      <c r="O19" s="22">
        <f t="shared" si="1"/>
        <v>62.03999999999985</v>
      </c>
    </row>
    <row r="20" spans="1:15" x14ac:dyDescent="0.2">
      <c r="A20" s="14"/>
      <c r="B20" s="64"/>
      <c r="C20" s="64"/>
      <c r="D20" s="15"/>
      <c r="E20" s="10"/>
      <c r="F20" s="21"/>
      <c r="G20" s="22">
        <f t="shared" si="0"/>
        <v>532.7700000000001</v>
      </c>
      <c r="I20" s="14"/>
      <c r="J20" s="64"/>
      <c r="K20" s="64"/>
      <c r="L20" s="15"/>
      <c r="M20" s="10"/>
      <c r="N20" s="21"/>
      <c r="O20" s="22">
        <f t="shared" si="1"/>
        <v>62.03999999999985</v>
      </c>
    </row>
    <row r="21" spans="1:15" x14ac:dyDescent="0.2">
      <c r="A21" s="14"/>
      <c r="B21" s="9"/>
      <c r="C21" s="9"/>
      <c r="D21" s="15"/>
      <c r="E21" s="10"/>
      <c r="F21" s="21"/>
      <c r="G21" s="22">
        <f t="shared" si="0"/>
        <v>532.7700000000001</v>
      </c>
      <c r="I21" s="14"/>
      <c r="J21" s="9"/>
      <c r="K21" s="9"/>
      <c r="L21" s="15"/>
      <c r="M21" s="10"/>
      <c r="N21" s="21"/>
      <c r="O21" s="22">
        <f t="shared" si="1"/>
        <v>62.03999999999985</v>
      </c>
    </row>
    <row r="22" spans="1:15" x14ac:dyDescent="0.2">
      <c r="A22" s="14"/>
      <c r="B22" s="9"/>
      <c r="C22" s="9"/>
      <c r="D22" s="15"/>
      <c r="E22" s="10"/>
      <c r="F22" s="21"/>
      <c r="G22" s="22">
        <f t="shared" si="0"/>
        <v>532.7700000000001</v>
      </c>
      <c r="I22" s="14"/>
      <c r="J22" s="9"/>
      <c r="K22" s="9"/>
      <c r="L22" s="15"/>
      <c r="M22" s="10"/>
      <c r="N22" s="21"/>
      <c r="O22" s="22">
        <f t="shared" si="1"/>
        <v>62.03999999999985</v>
      </c>
    </row>
    <row r="23" spans="1:15" x14ac:dyDescent="0.2">
      <c r="A23" s="14"/>
      <c r="B23" s="9"/>
      <c r="C23" s="64"/>
      <c r="D23" s="15"/>
      <c r="E23" s="10"/>
      <c r="F23" s="21"/>
      <c r="G23" s="22">
        <f t="shared" si="0"/>
        <v>532.7700000000001</v>
      </c>
      <c r="I23" s="14"/>
      <c r="J23" s="9"/>
      <c r="K23" s="64"/>
      <c r="L23" s="15"/>
      <c r="M23" s="10"/>
      <c r="N23" s="21"/>
      <c r="O23" s="22">
        <f t="shared" si="1"/>
        <v>62.03999999999985</v>
      </c>
    </row>
    <row r="24" spans="1:15" x14ac:dyDescent="0.2">
      <c r="A24" s="14"/>
      <c r="B24" s="9"/>
      <c r="C24" s="9"/>
      <c r="D24" s="15"/>
      <c r="E24" s="10"/>
      <c r="F24" s="21"/>
      <c r="G24" s="22">
        <f t="shared" si="0"/>
        <v>532.7700000000001</v>
      </c>
      <c r="I24" s="14"/>
      <c r="J24" s="9"/>
      <c r="K24" s="9"/>
      <c r="L24" s="15"/>
      <c r="M24" s="10"/>
      <c r="N24" s="21"/>
      <c r="O24" s="22">
        <f t="shared" si="1"/>
        <v>62.03999999999985</v>
      </c>
    </row>
    <row r="25" spans="1:15" x14ac:dyDescent="0.2">
      <c r="A25" s="29"/>
      <c r="B25" s="27"/>
      <c r="C25" s="27"/>
      <c r="D25" s="10"/>
      <c r="E25" s="10"/>
      <c r="F25" s="10"/>
      <c r="G25" s="22">
        <f t="shared" si="0"/>
        <v>532.7700000000001</v>
      </c>
      <c r="I25" s="29"/>
      <c r="J25" s="27"/>
      <c r="K25" s="27"/>
      <c r="L25" s="10"/>
      <c r="M25" s="10"/>
      <c r="N25" s="10"/>
      <c r="O25" s="22">
        <f t="shared" si="1"/>
        <v>62.03999999999985</v>
      </c>
    </row>
    <row r="26" spans="1:15" x14ac:dyDescent="0.2">
      <c r="A26" s="29"/>
      <c r="B26" s="27"/>
      <c r="C26" s="27"/>
      <c r="D26" s="10"/>
      <c r="E26" s="10"/>
      <c r="F26" s="10"/>
      <c r="G26" s="22">
        <f t="shared" si="0"/>
        <v>532.7700000000001</v>
      </c>
      <c r="I26" s="29"/>
      <c r="J26" s="27"/>
      <c r="K26" s="27"/>
      <c r="L26" s="10"/>
      <c r="M26" s="10"/>
      <c r="N26" s="10"/>
      <c r="O26" s="22">
        <f t="shared" si="1"/>
        <v>62.03999999999985</v>
      </c>
    </row>
    <row r="27" spans="1:15" x14ac:dyDescent="0.2">
      <c r="A27" s="29"/>
      <c r="B27" s="27"/>
      <c r="C27" s="27"/>
      <c r="D27" s="10"/>
      <c r="E27" s="10"/>
      <c r="F27" s="10"/>
      <c r="G27" s="22">
        <f t="shared" si="0"/>
        <v>532.7700000000001</v>
      </c>
      <c r="I27" s="29"/>
      <c r="J27" s="27"/>
      <c r="K27" s="27"/>
      <c r="L27" s="10"/>
      <c r="M27" s="10"/>
      <c r="N27" s="10"/>
      <c r="O27" s="22">
        <f t="shared" si="1"/>
        <v>62.03999999999985</v>
      </c>
    </row>
    <row r="28" spans="1:15" x14ac:dyDescent="0.2">
      <c r="A28" s="29"/>
      <c r="B28" s="27"/>
      <c r="C28" s="27"/>
      <c r="D28" s="10"/>
      <c r="E28" s="10"/>
      <c r="F28" s="10"/>
      <c r="G28" s="30">
        <f t="shared" ref="G28:G29" si="2">SUM(G27+D28-E28-F28)</f>
        <v>532.7700000000001</v>
      </c>
      <c r="I28" s="29"/>
      <c r="J28" s="27"/>
      <c r="K28" s="27"/>
      <c r="L28" s="10"/>
      <c r="M28" s="10"/>
      <c r="N28" s="10"/>
      <c r="O28" s="30">
        <f t="shared" si="1"/>
        <v>62.03999999999985</v>
      </c>
    </row>
    <row r="29" spans="1:15" x14ac:dyDescent="0.2">
      <c r="A29" s="29"/>
      <c r="B29" s="27"/>
      <c r="C29" s="27"/>
      <c r="D29" s="10"/>
      <c r="E29" s="10"/>
      <c r="F29" s="10"/>
      <c r="G29" s="30">
        <f t="shared" si="2"/>
        <v>532.7700000000001</v>
      </c>
      <c r="I29" s="29"/>
      <c r="J29" s="27"/>
      <c r="K29" s="27"/>
      <c r="L29" s="10"/>
      <c r="M29" s="10"/>
      <c r="N29" s="10"/>
      <c r="O29" s="30">
        <f t="shared" si="1"/>
        <v>62.03999999999985</v>
      </c>
    </row>
    <row r="30" spans="1:15" x14ac:dyDescent="0.2">
      <c r="A30" s="3"/>
      <c r="B30" s="4"/>
      <c r="C30" s="4"/>
      <c r="D30" s="5"/>
      <c r="E30" s="5"/>
      <c r="F30" s="5"/>
      <c r="G30" s="18"/>
      <c r="I30" s="3"/>
      <c r="J30" s="4"/>
      <c r="K30" s="4"/>
      <c r="L30" s="5"/>
      <c r="M30" s="5"/>
      <c r="N30" s="5"/>
      <c r="O30" s="18"/>
    </row>
    <row r="31" spans="1:15" ht="13.5" thickBot="1" x14ac:dyDescent="0.25">
      <c r="A31" s="8" t="s">
        <v>3</v>
      </c>
      <c r="B31" s="6"/>
      <c r="C31" s="6"/>
      <c r="D31" s="13"/>
      <c r="E31" s="7"/>
      <c r="F31" s="7"/>
      <c r="G31" s="221">
        <f>G29</f>
        <v>532.7700000000001</v>
      </c>
      <c r="I31" s="8" t="s">
        <v>3</v>
      </c>
      <c r="J31" s="6"/>
      <c r="K31" s="6"/>
      <c r="L31" s="13"/>
      <c r="M31" s="7"/>
      <c r="N31" s="7"/>
      <c r="O31" s="221">
        <f>O29</f>
        <v>62.03999999999985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O37"/>
  <sheetViews>
    <sheetView zoomScaleNormal="100" workbookViewId="0">
      <selection activeCell="H1" sqref="H1"/>
    </sheetView>
  </sheetViews>
  <sheetFormatPr defaultRowHeight="12.75" x14ac:dyDescent="0.2"/>
  <cols>
    <col min="1" max="1" width="11.5703125" bestFit="1" customWidth="1"/>
    <col min="2" max="2" width="11.28515625" bestFit="1" customWidth="1"/>
    <col min="3" max="3" width="30.85546875" bestFit="1" customWidth="1"/>
    <col min="4" max="4" width="10.28515625" bestFit="1" customWidth="1"/>
    <col min="5" max="5" width="5.42578125" bestFit="1" customWidth="1"/>
    <col min="6" max="6" width="10.42578125" bestFit="1" customWidth="1"/>
    <col min="7" max="7" width="11.7109375" customWidth="1"/>
    <col min="9" max="9" width="11.5703125" bestFit="1" customWidth="1"/>
    <col min="10" max="10" width="11.28515625" bestFit="1" customWidth="1"/>
    <col min="11" max="11" width="30.85546875" bestFit="1" customWidth="1"/>
    <col min="12" max="12" width="10.28515625" bestFit="1" customWidth="1"/>
    <col min="13" max="13" width="5.42578125" bestFit="1" customWidth="1"/>
    <col min="14" max="14" width="10.42578125" bestFit="1" customWidth="1"/>
    <col min="15" max="15" width="11.710937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63</v>
      </c>
      <c r="B4" s="360"/>
      <c r="C4" s="360"/>
      <c r="D4" s="360"/>
      <c r="E4" s="360"/>
      <c r="F4" s="360"/>
      <c r="G4" s="361"/>
      <c r="I4" s="359" t="s">
        <v>63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8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8</v>
      </c>
      <c r="N7" s="233" t="s">
        <v>5</v>
      </c>
      <c r="O7" s="234" t="s">
        <v>6</v>
      </c>
    </row>
    <row r="8" spans="1:15" x14ac:dyDescent="0.2">
      <c r="A8" s="257"/>
      <c r="B8" s="247"/>
      <c r="C8" s="247" t="s">
        <v>80</v>
      </c>
      <c r="D8" s="258">
        <v>3200</v>
      </c>
      <c r="E8" s="258"/>
      <c r="F8" s="258"/>
      <c r="G8" s="259">
        <f>D8</f>
        <v>3200</v>
      </c>
      <c r="I8" s="14"/>
      <c r="K8" s="9" t="s">
        <v>84</v>
      </c>
      <c r="L8" s="15">
        <v>2854.28</v>
      </c>
      <c r="O8" s="259">
        <f>L8</f>
        <v>2854.28</v>
      </c>
    </row>
    <row r="9" spans="1:15" x14ac:dyDescent="0.2">
      <c r="A9" s="14">
        <v>42648</v>
      </c>
      <c r="B9" s="9"/>
      <c r="C9" s="9" t="s">
        <v>107</v>
      </c>
      <c r="D9" s="15"/>
      <c r="E9" s="10"/>
      <c r="F9" s="21">
        <v>79.95</v>
      </c>
      <c r="G9" s="22">
        <f>SUM(G8+D9-E9-F9)</f>
        <v>3120.05</v>
      </c>
      <c r="I9" s="14">
        <v>42780</v>
      </c>
      <c r="J9" s="9"/>
      <c r="K9" s="9" t="s">
        <v>166</v>
      </c>
      <c r="L9" s="62"/>
      <c r="M9" s="55"/>
      <c r="N9" s="328">
        <v>210</v>
      </c>
      <c r="O9" s="22">
        <f>SUM(O8+L9-M9-N9)</f>
        <v>2644.28</v>
      </c>
    </row>
    <row r="10" spans="1:15" x14ac:dyDescent="0.2">
      <c r="A10" s="14">
        <v>42669</v>
      </c>
      <c r="B10" s="9"/>
      <c r="C10" s="9" t="s">
        <v>114</v>
      </c>
      <c r="D10" s="15"/>
      <c r="E10" s="10"/>
      <c r="F10" s="21">
        <v>614.25</v>
      </c>
      <c r="G10" s="22">
        <f t="shared" ref="G10:G35" si="0">SUM(G9+D10-E10-F10)</f>
        <v>2505.8000000000002</v>
      </c>
      <c r="I10" s="14">
        <v>42788</v>
      </c>
      <c r="J10" s="9"/>
      <c r="K10" s="9" t="s">
        <v>168</v>
      </c>
      <c r="M10" s="10"/>
      <c r="N10" s="21">
        <v>549.9</v>
      </c>
      <c r="O10" s="22">
        <f t="shared" ref="O10:O35" si="1">SUM(O9+L10-M10-N10)</f>
        <v>2094.38</v>
      </c>
    </row>
    <row r="11" spans="1:15" x14ac:dyDescent="0.2">
      <c r="A11" s="14">
        <v>42711</v>
      </c>
      <c r="B11" s="9"/>
      <c r="C11" s="64" t="s">
        <v>150</v>
      </c>
      <c r="D11" s="15"/>
      <c r="E11" s="10"/>
      <c r="F11" s="21">
        <v>88.62</v>
      </c>
      <c r="G11" s="22">
        <f t="shared" si="0"/>
        <v>2417.1800000000003</v>
      </c>
      <c r="I11" s="331">
        <v>42842</v>
      </c>
      <c r="J11" s="295"/>
      <c r="K11" s="64" t="s">
        <v>210</v>
      </c>
      <c r="L11" s="15"/>
      <c r="M11" s="10"/>
      <c r="N11" s="21">
        <f>1031.23+160</f>
        <v>1191.23</v>
      </c>
      <c r="O11" s="22">
        <f t="shared" si="1"/>
        <v>903.15000000000009</v>
      </c>
    </row>
    <row r="12" spans="1:15" x14ac:dyDescent="0.2">
      <c r="A12" s="14"/>
      <c r="B12" s="9"/>
      <c r="C12" s="9"/>
      <c r="D12" s="15"/>
      <c r="E12" s="10"/>
      <c r="F12" s="21"/>
      <c r="G12" s="22">
        <f t="shared" si="0"/>
        <v>2417.1800000000003</v>
      </c>
      <c r="I12" s="14">
        <v>42821</v>
      </c>
      <c r="J12" s="9">
        <v>16638</v>
      </c>
      <c r="K12" s="9" t="s">
        <v>240</v>
      </c>
      <c r="L12" s="15"/>
      <c r="M12" s="10"/>
      <c r="N12" s="21">
        <f>692-103.8</f>
        <v>588.20000000000005</v>
      </c>
      <c r="O12" s="22">
        <f t="shared" si="1"/>
        <v>314.95000000000005</v>
      </c>
    </row>
    <row r="13" spans="1:15" x14ac:dyDescent="0.2">
      <c r="A13" s="14"/>
      <c r="B13" s="9"/>
      <c r="C13" s="9"/>
      <c r="D13" s="15"/>
      <c r="E13" s="10"/>
      <c r="F13" s="21"/>
      <c r="G13" s="22">
        <f t="shared" si="0"/>
        <v>2417.1800000000003</v>
      </c>
      <c r="I13" s="14"/>
      <c r="J13" s="9"/>
      <c r="K13" s="9"/>
      <c r="L13" s="15"/>
      <c r="M13" s="10"/>
      <c r="N13" s="10"/>
      <c r="O13" s="22">
        <f t="shared" si="1"/>
        <v>314.95000000000005</v>
      </c>
    </row>
    <row r="14" spans="1:15" x14ac:dyDescent="0.2">
      <c r="A14" s="14"/>
      <c r="B14" s="9"/>
      <c r="C14" s="61"/>
      <c r="D14" s="15"/>
      <c r="E14" s="10"/>
      <c r="F14" s="21"/>
      <c r="G14" s="22">
        <f t="shared" si="0"/>
        <v>2417.1800000000003</v>
      </c>
      <c r="I14" s="47"/>
      <c r="J14" s="27"/>
      <c r="K14" s="27"/>
      <c r="L14" s="10"/>
      <c r="M14" s="10"/>
      <c r="N14" s="10"/>
      <c r="O14" s="22">
        <f t="shared" si="1"/>
        <v>314.95000000000005</v>
      </c>
    </row>
    <row r="15" spans="1:15" x14ac:dyDescent="0.2">
      <c r="A15" s="14"/>
      <c r="B15" s="9"/>
      <c r="C15" s="9"/>
      <c r="D15" s="15"/>
      <c r="E15" s="10"/>
      <c r="F15" s="21"/>
      <c r="G15" s="22">
        <f t="shared" si="0"/>
        <v>2417.1800000000003</v>
      </c>
      <c r="I15" s="47"/>
      <c r="J15" s="27"/>
      <c r="K15" s="27"/>
      <c r="L15" s="10"/>
      <c r="M15" s="10"/>
      <c r="N15" s="10"/>
      <c r="O15" s="22">
        <f t="shared" si="1"/>
        <v>314.95000000000005</v>
      </c>
    </row>
    <row r="16" spans="1:15" x14ac:dyDescent="0.2">
      <c r="A16" s="14"/>
      <c r="B16" s="9"/>
      <c r="C16" s="9"/>
      <c r="D16" s="15"/>
      <c r="E16" s="10"/>
      <c r="F16" s="21"/>
      <c r="G16" s="22">
        <f t="shared" si="0"/>
        <v>2417.1800000000003</v>
      </c>
      <c r="I16" s="47"/>
      <c r="J16" s="27"/>
      <c r="K16" s="246"/>
      <c r="L16" s="10"/>
      <c r="M16" s="10"/>
      <c r="N16" s="10"/>
      <c r="O16" s="22">
        <f t="shared" si="1"/>
        <v>314.95000000000005</v>
      </c>
    </row>
    <row r="17" spans="1:15" x14ac:dyDescent="0.2">
      <c r="A17" s="14"/>
      <c r="B17" s="9"/>
      <c r="C17" s="9"/>
      <c r="D17" s="15"/>
      <c r="E17" s="10"/>
      <c r="F17" s="21"/>
      <c r="G17" s="22">
        <f t="shared" si="0"/>
        <v>2417.1800000000003</v>
      </c>
      <c r="I17" s="14"/>
      <c r="J17" s="9"/>
      <c r="K17" s="9"/>
      <c r="L17" s="15"/>
      <c r="M17" s="10"/>
      <c r="N17" s="21"/>
      <c r="O17" s="22">
        <f t="shared" si="1"/>
        <v>314.95000000000005</v>
      </c>
    </row>
    <row r="18" spans="1:15" x14ac:dyDescent="0.2">
      <c r="A18" s="14"/>
      <c r="B18" s="9"/>
      <c r="C18" s="9"/>
      <c r="D18" s="54"/>
      <c r="E18" s="10"/>
      <c r="F18" s="21"/>
      <c r="G18" s="22">
        <f t="shared" si="0"/>
        <v>2417.1800000000003</v>
      </c>
      <c r="I18" s="14"/>
      <c r="J18" s="9"/>
      <c r="K18" s="9"/>
      <c r="L18" s="54"/>
      <c r="M18" s="10"/>
      <c r="N18" s="21"/>
      <c r="O18" s="22">
        <f t="shared" si="1"/>
        <v>314.95000000000005</v>
      </c>
    </row>
    <row r="19" spans="1:15" x14ac:dyDescent="0.2">
      <c r="A19" s="14"/>
      <c r="B19" s="9"/>
      <c r="C19" s="25"/>
      <c r="D19" s="15"/>
      <c r="E19" s="10"/>
      <c r="F19" s="21"/>
      <c r="G19" s="22">
        <f t="shared" si="0"/>
        <v>2417.1800000000003</v>
      </c>
      <c r="I19" s="14"/>
      <c r="J19" s="9"/>
      <c r="K19" s="25"/>
      <c r="L19" s="15"/>
      <c r="M19" s="10"/>
      <c r="N19" s="10"/>
      <c r="O19" s="22">
        <f t="shared" si="1"/>
        <v>314.95000000000005</v>
      </c>
    </row>
    <row r="20" spans="1:15" x14ac:dyDescent="0.2">
      <c r="A20" s="14"/>
      <c r="C20" s="9"/>
      <c r="D20" s="15"/>
      <c r="G20" s="22">
        <f t="shared" si="0"/>
        <v>2417.1800000000003</v>
      </c>
      <c r="I20" s="14"/>
      <c r="K20" s="9"/>
      <c r="L20" s="15"/>
      <c r="M20" s="27"/>
      <c r="N20" s="27"/>
      <c r="O20" s="22">
        <f t="shared" si="1"/>
        <v>314.95000000000005</v>
      </c>
    </row>
    <row r="21" spans="1:15" x14ac:dyDescent="0.2">
      <c r="A21" s="14"/>
      <c r="B21" s="9"/>
      <c r="C21" s="9"/>
      <c r="D21" s="62"/>
      <c r="E21" s="55"/>
      <c r="F21" s="56"/>
      <c r="G21" s="22">
        <f t="shared" si="0"/>
        <v>2417.1800000000003</v>
      </c>
      <c r="I21" s="14"/>
      <c r="J21" s="9"/>
      <c r="K21" s="9"/>
      <c r="L21" s="62"/>
      <c r="M21" s="55"/>
      <c r="N21" s="56"/>
      <c r="O21" s="22">
        <f t="shared" si="1"/>
        <v>314.95000000000005</v>
      </c>
    </row>
    <row r="22" spans="1:15" x14ac:dyDescent="0.2">
      <c r="A22" s="14"/>
      <c r="B22" s="9"/>
      <c r="C22" s="51"/>
      <c r="E22" s="10"/>
      <c r="F22" s="21"/>
      <c r="G22" s="22">
        <f t="shared" si="0"/>
        <v>2417.1800000000003</v>
      </c>
      <c r="I22" s="14"/>
      <c r="J22" s="9"/>
      <c r="K22" s="51"/>
      <c r="M22" s="10"/>
      <c r="N22" s="21"/>
      <c r="O22" s="22">
        <f t="shared" si="1"/>
        <v>314.95000000000005</v>
      </c>
    </row>
    <row r="23" spans="1:15" x14ac:dyDescent="0.2">
      <c r="A23" s="14"/>
      <c r="B23" s="9"/>
      <c r="C23" s="9"/>
      <c r="D23" s="15"/>
      <c r="E23" s="10"/>
      <c r="F23" s="21"/>
      <c r="G23" s="22">
        <f t="shared" si="0"/>
        <v>2417.1800000000003</v>
      </c>
      <c r="I23" s="14"/>
      <c r="J23" s="9"/>
      <c r="K23" s="9"/>
      <c r="L23" s="15"/>
      <c r="M23" s="10"/>
      <c r="N23" s="21"/>
      <c r="O23" s="22">
        <f t="shared" si="1"/>
        <v>314.95000000000005</v>
      </c>
    </row>
    <row r="24" spans="1:15" x14ac:dyDescent="0.2">
      <c r="A24" s="14"/>
      <c r="B24" s="9"/>
      <c r="C24" s="9"/>
      <c r="D24" s="15"/>
      <c r="E24" s="10"/>
      <c r="F24" s="21"/>
      <c r="G24" s="22">
        <f t="shared" si="0"/>
        <v>2417.1800000000003</v>
      </c>
      <c r="I24" s="14"/>
      <c r="J24" s="9"/>
      <c r="K24" s="9"/>
      <c r="L24" s="15"/>
      <c r="M24" s="10"/>
      <c r="N24" s="21"/>
      <c r="O24" s="22">
        <f t="shared" si="1"/>
        <v>314.95000000000005</v>
      </c>
    </row>
    <row r="25" spans="1:15" x14ac:dyDescent="0.2">
      <c r="A25" s="14"/>
      <c r="B25" s="9"/>
      <c r="C25" s="9"/>
      <c r="D25" s="15"/>
      <c r="E25" s="10"/>
      <c r="F25" s="10"/>
      <c r="G25" s="22">
        <f t="shared" si="0"/>
        <v>2417.1800000000003</v>
      </c>
      <c r="I25" s="14"/>
      <c r="J25" s="9"/>
      <c r="K25" s="9"/>
      <c r="L25" s="15"/>
      <c r="M25" s="10"/>
      <c r="N25" s="10"/>
      <c r="O25" s="22">
        <f t="shared" si="1"/>
        <v>314.95000000000005</v>
      </c>
    </row>
    <row r="26" spans="1:15" x14ac:dyDescent="0.2">
      <c r="A26" s="47"/>
      <c r="B26" s="27"/>
      <c r="C26" s="27"/>
      <c r="D26" s="10"/>
      <c r="E26" s="10"/>
      <c r="F26" s="10"/>
      <c r="G26" s="22">
        <f t="shared" si="0"/>
        <v>2417.1800000000003</v>
      </c>
      <c r="I26" s="47"/>
      <c r="J26" s="27"/>
      <c r="K26" s="27"/>
      <c r="L26" s="10"/>
      <c r="M26" s="10"/>
      <c r="N26" s="10"/>
      <c r="O26" s="22">
        <f t="shared" si="1"/>
        <v>314.95000000000005</v>
      </c>
    </row>
    <row r="27" spans="1:15" x14ac:dyDescent="0.2">
      <c r="A27" s="47"/>
      <c r="B27" s="27"/>
      <c r="C27" s="27"/>
      <c r="D27" s="10"/>
      <c r="E27" s="10"/>
      <c r="F27" s="10"/>
      <c r="G27" s="22">
        <f t="shared" si="0"/>
        <v>2417.1800000000003</v>
      </c>
      <c r="I27" s="47"/>
      <c r="J27" s="27"/>
      <c r="K27" s="27"/>
      <c r="L27" s="10"/>
      <c r="M27" s="10"/>
      <c r="N27" s="10"/>
      <c r="O27" s="22">
        <f t="shared" si="1"/>
        <v>314.95000000000005</v>
      </c>
    </row>
    <row r="28" spans="1:15" x14ac:dyDescent="0.2">
      <c r="A28" s="47"/>
      <c r="B28" s="27"/>
      <c r="C28" s="246"/>
      <c r="D28" s="10"/>
      <c r="E28" s="10"/>
      <c r="F28" s="10"/>
      <c r="G28" s="22">
        <f t="shared" si="0"/>
        <v>2417.1800000000003</v>
      </c>
      <c r="I28" s="47"/>
      <c r="J28" s="27"/>
      <c r="K28" s="246"/>
      <c r="L28" s="10"/>
      <c r="M28" s="10"/>
      <c r="N28" s="10"/>
      <c r="O28" s="22">
        <f t="shared" si="1"/>
        <v>314.95000000000005</v>
      </c>
    </row>
    <row r="29" spans="1:15" x14ac:dyDescent="0.2">
      <c r="A29" s="29"/>
      <c r="B29" s="27"/>
      <c r="C29" s="27"/>
      <c r="D29" s="10"/>
      <c r="E29" s="10"/>
      <c r="F29" s="10"/>
      <c r="G29" s="22">
        <f t="shared" si="0"/>
        <v>2417.1800000000003</v>
      </c>
      <c r="I29" s="29"/>
      <c r="J29" s="27"/>
      <c r="K29" s="27"/>
      <c r="L29" s="10"/>
      <c r="M29" s="10"/>
      <c r="N29" s="10"/>
      <c r="O29" s="22">
        <f t="shared" si="1"/>
        <v>314.95000000000005</v>
      </c>
    </row>
    <row r="30" spans="1:15" x14ac:dyDescent="0.2">
      <c r="A30" s="29"/>
      <c r="B30" s="27"/>
      <c r="C30" s="27"/>
      <c r="D30" s="10"/>
      <c r="E30" s="10"/>
      <c r="F30" s="10"/>
      <c r="G30" s="22">
        <f t="shared" si="0"/>
        <v>2417.1800000000003</v>
      </c>
      <c r="I30" s="29"/>
      <c r="J30" s="27"/>
      <c r="K30" s="27"/>
      <c r="L30" s="10"/>
      <c r="M30" s="10"/>
      <c r="N30" s="10"/>
      <c r="O30" s="22">
        <f t="shared" si="1"/>
        <v>314.95000000000005</v>
      </c>
    </row>
    <row r="31" spans="1:15" x14ac:dyDescent="0.2">
      <c r="A31" s="29"/>
      <c r="B31" s="27"/>
      <c r="C31" s="27"/>
      <c r="D31" s="10"/>
      <c r="E31" s="10"/>
      <c r="F31" s="10"/>
      <c r="G31" s="22">
        <f t="shared" si="0"/>
        <v>2417.1800000000003</v>
      </c>
      <c r="I31" s="29"/>
      <c r="J31" s="27"/>
      <c r="K31" s="27"/>
      <c r="L31" s="10"/>
      <c r="M31" s="10"/>
      <c r="N31" s="10"/>
      <c r="O31" s="22">
        <f t="shared" si="1"/>
        <v>314.95000000000005</v>
      </c>
    </row>
    <row r="32" spans="1:15" x14ac:dyDescent="0.2">
      <c r="A32" s="29"/>
      <c r="B32" s="27"/>
      <c r="C32" s="27"/>
      <c r="D32" s="10"/>
      <c r="E32" s="10"/>
      <c r="F32" s="10"/>
      <c r="G32" s="22">
        <f t="shared" si="0"/>
        <v>2417.1800000000003</v>
      </c>
      <c r="I32" s="29"/>
      <c r="J32" s="27"/>
      <c r="K32" s="27"/>
      <c r="L32" s="10"/>
      <c r="M32" s="10"/>
      <c r="N32" s="10"/>
      <c r="O32" s="22">
        <f t="shared" si="1"/>
        <v>314.95000000000005</v>
      </c>
    </row>
    <row r="33" spans="1:15" x14ac:dyDescent="0.2">
      <c r="A33" s="29"/>
      <c r="B33" s="27"/>
      <c r="C33" s="27"/>
      <c r="D33" s="10"/>
      <c r="E33" s="10"/>
      <c r="F33" s="10"/>
      <c r="G33" s="22">
        <f t="shared" si="0"/>
        <v>2417.1800000000003</v>
      </c>
      <c r="I33" s="29"/>
      <c r="J33" s="27"/>
      <c r="K33" s="27"/>
      <c r="L33" s="10"/>
      <c r="M33" s="10"/>
      <c r="N33" s="10"/>
      <c r="O33" s="22">
        <f t="shared" si="1"/>
        <v>314.95000000000005</v>
      </c>
    </row>
    <row r="34" spans="1:15" x14ac:dyDescent="0.2">
      <c r="A34" s="29"/>
      <c r="B34" s="27"/>
      <c r="C34" s="27"/>
      <c r="D34" s="10"/>
      <c r="E34" s="10"/>
      <c r="F34" s="10"/>
      <c r="G34" s="22">
        <f t="shared" si="0"/>
        <v>2417.1800000000003</v>
      </c>
      <c r="I34" s="29"/>
      <c r="J34" s="27"/>
      <c r="K34" s="27"/>
      <c r="L34" s="10"/>
      <c r="M34" s="10"/>
      <c r="N34" s="10"/>
      <c r="O34" s="22">
        <f t="shared" si="1"/>
        <v>314.95000000000005</v>
      </c>
    </row>
    <row r="35" spans="1:15" x14ac:dyDescent="0.2">
      <c r="A35" s="29"/>
      <c r="B35" s="27"/>
      <c r="C35" s="27"/>
      <c r="D35" s="10"/>
      <c r="E35" s="10"/>
      <c r="F35" s="10"/>
      <c r="G35" s="22">
        <f t="shared" si="0"/>
        <v>2417.1800000000003</v>
      </c>
      <c r="I35" s="29"/>
      <c r="J35" s="27"/>
      <c r="K35" s="27"/>
      <c r="L35" s="10"/>
      <c r="M35" s="10"/>
      <c r="N35" s="10"/>
      <c r="O35" s="22">
        <f t="shared" si="1"/>
        <v>314.95000000000005</v>
      </c>
    </row>
    <row r="36" spans="1:15" x14ac:dyDescent="0.2">
      <c r="A36" s="3"/>
      <c r="B36" s="4"/>
      <c r="C36" s="4"/>
      <c r="D36" s="5"/>
      <c r="E36" s="5"/>
      <c r="F36" s="5"/>
      <c r="G36" s="18"/>
      <c r="I36" s="3"/>
      <c r="J36" s="4"/>
      <c r="K36" s="4"/>
      <c r="L36" s="5"/>
      <c r="M36" s="5"/>
      <c r="N36" s="5"/>
      <c r="O36" s="18"/>
    </row>
    <row r="37" spans="1:15" ht="13.5" thickBot="1" x14ac:dyDescent="0.25">
      <c r="A37" s="8" t="s">
        <v>3</v>
      </c>
      <c r="B37" s="6"/>
      <c r="C37" s="6"/>
      <c r="D37" s="13"/>
      <c r="E37" s="7"/>
      <c r="F37" s="7"/>
      <c r="G37" s="221">
        <f>G35</f>
        <v>2417.1800000000003</v>
      </c>
      <c r="I37" s="8" t="s">
        <v>3</v>
      </c>
      <c r="J37" s="6"/>
      <c r="K37" s="6"/>
      <c r="L37" s="13"/>
      <c r="M37" s="7"/>
      <c r="N37" s="7"/>
      <c r="O37" s="221">
        <f>O35</f>
        <v>314.95000000000005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5" type="noConversion"/>
  <hyperlinks>
    <hyperlink ref="H1" location="Overall!A1" display="HOME"/>
  </hyperlinks>
  <pageMargins left="0.75" right="0.75" top="1" bottom="1" header="0.5" footer="0.5"/>
  <pageSetup scale="90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30"/>
  <sheetViews>
    <sheetView workbookViewId="0">
      <selection sqref="A1:O30"/>
    </sheetView>
  </sheetViews>
  <sheetFormatPr defaultRowHeight="12.75" x14ac:dyDescent="0.2"/>
  <cols>
    <col min="1" max="1" width="11.5703125" bestFit="1" customWidth="1"/>
    <col min="2" max="2" width="11.7109375" customWidth="1"/>
    <col min="3" max="3" width="32.7109375" customWidth="1"/>
    <col min="4" max="4" width="13.42578125" customWidth="1"/>
    <col min="5" max="5" width="5.42578125" bestFit="1" customWidth="1"/>
    <col min="6" max="6" width="10.28515625" bestFit="1" customWidth="1"/>
    <col min="7" max="7" width="12.140625" customWidth="1"/>
    <col min="9" max="9" width="11.5703125" bestFit="1" customWidth="1"/>
    <col min="10" max="10" width="11.7109375" customWidth="1"/>
    <col min="11" max="11" width="32.7109375" customWidth="1"/>
    <col min="12" max="12" width="13.42578125" customWidth="1"/>
    <col min="13" max="13" width="5.42578125" bestFit="1" customWidth="1"/>
    <col min="14" max="14" width="10.28515625" bestFit="1" customWidth="1"/>
    <col min="15" max="15" width="12.14062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64</v>
      </c>
      <c r="B4" s="360"/>
      <c r="C4" s="360"/>
      <c r="D4" s="360"/>
      <c r="E4" s="360"/>
      <c r="F4" s="360"/>
      <c r="G4" s="361"/>
      <c r="I4" s="359" t="s">
        <v>64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4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8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8</v>
      </c>
      <c r="N7" s="233" t="s">
        <v>5</v>
      </c>
      <c r="O7" s="234" t="s">
        <v>6</v>
      </c>
    </row>
    <row r="8" spans="1:15" x14ac:dyDescent="0.2">
      <c r="A8" s="257"/>
      <c r="B8" s="247"/>
      <c r="C8" s="247" t="s">
        <v>80</v>
      </c>
      <c r="D8" s="258">
        <v>4813.5</v>
      </c>
      <c r="E8" s="258"/>
      <c r="F8" s="258"/>
      <c r="G8" s="259">
        <f>D8</f>
        <v>4813.5</v>
      </c>
      <c r="I8" s="16"/>
      <c r="J8" s="9"/>
      <c r="K8" s="9" t="s">
        <v>86</v>
      </c>
      <c r="L8" s="15">
        <v>0</v>
      </c>
      <c r="M8" s="10"/>
      <c r="N8" s="52"/>
      <c r="O8" s="259">
        <f>L8</f>
        <v>0</v>
      </c>
    </row>
    <row r="9" spans="1:15" x14ac:dyDescent="0.2">
      <c r="A9" s="14">
        <v>42626</v>
      </c>
      <c r="B9" s="9">
        <v>10920097</v>
      </c>
      <c r="C9" s="64" t="s">
        <v>98</v>
      </c>
      <c r="D9" s="15"/>
      <c r="E9" s="10"/>
      <c r="F9" s="52">
        <v>1000</v>
      </c>
      <c r="G9" s="26">
        <f t="shared" ref="G9:G28" si="0">SUM(G8+D9-E9-F9)</f>
        <v>3813.5</v>
      </c>
      <c r="I9" s="14"/>
      <c r="J9" s="9"/>
      <c r="K9" s="64"/>
      <c r="L9" s="15"/>
      <c r="M9" s="10"/>
      <c r="N9" s="52"/>
      <c r="O9" s="26">
        <f t="shared" ref="O9:O28" si="1">SUM(O8+L9-M9-N9)</f>
        <v>0</v>
      </c>
    </row>
    <row r="10" spans="1:15" x14ac:dyDescent="0.2">
      <c r="A10" s="14">
        <v>42663</v>
      </c>
      <c r="B10" s="9">
        <v>10967048</v>
      </c>
      <c r="C10" s="9" t="s">
        <v>115</v>
      </c>
      <c r="D10" s="15"/>
      <c r="E10" s="10"/>
      <c r="F10" s="52">
        <v>320</v>
      </c>
      <c r="G10" s="26">
        <f t="shared" si="0"/>
        <v>3493.5</v>
      </c>
      <c r="I10" s="14"/>
      <c r="J10" s="9"/>
      <c r="K10" s="64"/>
      <c r="L10" s="15"/>
      <c r="M10" s="10"/>
      <c r="N10" s="52"/>
      <c r="O10" s="26">
        <f t="shared" si="1"/>
        <v>0</v>
      </c>
    </row>
    <row r="11" spans="1:15" x14ac:dyDescent="0.2">
      <c r="A11" s="14">
        <v>42709</v>
      </c>
      <c r="B11" s="58">
        <v>11017871</v>
      </c>
      <c r="C11" s="64" t="s">
        <v>146</v>
      </c>
      <c r="D11" s="15"/>
      <c r="E11" s="10"/>
      <c r="F11" s="52">
        <v>210</v>
      </c>
      <c r="G11" s="26">
        <f t="shared" si="0"/>
        <v>3283.5</v>
      </c>
      <c r="I11" s="14"/>
      <c r="J11" s="64"/>
      <c r="K11" s="64"/>
      <c r="L11" s="15"/>
      <c r="M11" s="10"/>
      <c r="N11" s="52"/>
      <c r="O11" s="26">
        <f t="shared" si="1"/>
        <v>0</v>
      </c>
    </row>
    <row r="12" spans="1:15" x14ac:dyDescent="0.2">
      <c r="A12" s="14">
        <v>42709</v>
      </c>
      <c r="B12" s="9">
        <v>11028119</v>
      </c>
      <c r="C12" s="64" t="s">
        <v>148</v>
      </c>
      <c r="D12" s="15"/>
      <c r="E12" s="10"/>
      <c r="F12" s="52">
        <v>321.14999999999998</v>
      </c>
      <c r="G12" s="26">
        <f t="shared" si="0"/>
        <v>2962.35</v>
      </c>
      <c r="I12" s="14"/>
      <c r="J12" s="64"/>
      <c r="K12" s="64"/>
      <c r="L12" s="15"/>
      <c r="M12" s="10"/>
      <c r="N12" s="52"/>
      <c r="O12" s="26">
        <f t="shared" si="1"/>
        <v>0</v>
      </c>
    </row>
    <row r="13" spans="1:15" x14ac:dyDescent="0.2">
      <c r="A13" s="14"/>
      <c r="B13" s="9"/>
      <c r="C13" s="9"/>
      <c r="D13" s="15"/>
      <c r="E13" s="10"/>
      <c r="F13" s="52"/>
      <c r="G13" s="26">
        <f t="shared" si="0"/>
        <v>2962.35</v>
      </c>
      <c r="I13" s="14"/>
      <c r="J13" s="9"/>
      <c r="K13" s="64"/>
      <c r="L13" s="15"/>
      <c r="M13" s="10"/>
      <c r="N13" s="52"/>
      <c r="O13" s="26">
        <f t="shared" si="1"/>
        <v>0</v>
      </c>
    </row>
    <row r="14" spans="1:15" x14ac:dyDescent="0.2">
      <c r="A14" s="14"/>
      <c r="B14" s="9"/>
      <c r="C14" s="9"/>
      <c r="D14" s="15"/>
      <c r="E14" s="10"/>
      <c r="F14" s="52"/>
      <c r="G14" s="26">
        <f t="shared" si="0"/>
        <v>2962.35</v>
      </c>
      <c r="I14" s="14"/>
      <c r="J14" s="64"/>
      <c r="K14" s="64"/>
      <c r="L14" s="15"/>
      <c r="M14" s="10"/>
      <c r="N14" s="15"/>
      <c r="O14" s="26">
        <f t="shared" si="1"/>
        <v>0</v>
      </c>
    </row>
    <row r="15" spans="1:15" x14ac:dyDescent="0.2">
      <c r="A15" s="14"/>
      <c r="B15" s="9"/>
      <c r="C15" s="9"/>
      <c r="D15" s="15"/>
      <c r="E15" s="10"/>
      <c r="F15" s="52"/>
      <c r="G15" s="26">
        <f t="shared" si="0"/>
        <v>2962.35</v>
      </c>
      <c r="I15" s="14"/>
      <c r="J15" s="9"/>
      <c r="K15" s="9"/>
      <c r="L15" s="15"/>
      <c r="M15" s="10"/>
      <c r="N15" s="52"/>
      <c r="O15" s="26">
        <f t="shared" si="1"/>
        <v>0</v>
      </c>
    </row>
    <row r="16" spans="1:15" x14ac:dyDescent="0.2">
      <c r="A16" s="14"/>
      <c r="B16" s="9"/>
      <c r="C16" s="9"/>
      <c r="D16" s="15"/>
      <c r="E16" s="10"/>
      <c r="F16" s="52"/>
      <c r="G16" s="26">
        <f t="shared" si="0"/>
        <v>2962.35</v>
      </c>
      <c r="I16" s="14"/>
      <c r="J16" s="9"/>
      <c r="K16" s="9"/>
      <c r="L16" s="15"/>
      <c r="M16" s="10"/>
      <c r="N16" s="52"/>
      <c r="O16" s="26">
        <f t="shared" si="1"/>
        <v>0</v>
      </c>
    </row>
    <row r="17" spans="1:15" x14ac:dyDescent="0.2">
      <c r="A17" s="14"/>
      <c r="B17" s="9"/>
      <c r="C17" s="9"/>
      <c r="D17" s="15"/>
      <c r="E17" s="10"/>
      <c r="F17" s="52"/>
      <c r="G17" s="26">
        <f t="shared" si="0"/>
        <v>2962.35</v>
      </c>
      <c r="I17" s="14"/>
      <c r="J17" s="9"/>
      <c r="K17" s="9"/>
      <c r="L17" s="15"/>
      <c r="M17" s="10"/>
      <c r="N17" s="52"/>
      <c r="O17" s="26">
        <f t="shared" si="1"/>
        <v>0</v>
      </c>
    </row>
    <row r="18" spans="1:15" x14ac:dyDescent="0.2">
      <c r="A18" s="14"/>
      <c r="B18" s="9"/>
      <c r="C18" s="9"/>
      <c r="D18" s="15"/>
      <c r="E18" s="10"/>
      <c r="F18" s="52"/>
      <c r="G18" s="26">
        <f t="shared" si="0"/>
        <v>2962.35</v>
      </c>
      <c r="I18" s="14"/>
      <c r="J18" s="9"/>
      <c r="K18" s="9"/>
      <c r="L18" s="15"/>
      <c r="M18" s="10"/>
      <c r="N18" s="52"/>
      <c r="O18" s="26">
        <f t="shared" si="1"/>
        <v>0</v>
      </c>
    </row>
    <row r="19" spans="1:15" x14ac:dyDescent="0.2">
      <c r="A19" s="16"/>
      <c r="B19" s="9"/>
      <c r="C19" s="9"/>
      <c r="D19" s="15"/>
      <c r="E19" s="10"/>
      <c r="F19" s="52"/>
      <c r="G19" s="26">
        <f t="shared" si="0"/>
        <v>2962.35</v>
      </c>
      <c r="I19" s="16"/>
      <c r="J19" s="9"/>
      <c r="K19" s="9"/>
      <c r="L19" s="15"/>
      <c r="M19" s="10"/>
      <c r="N19" s="52"/>
      <c r="O19" s="26">
        <f t="shared" si="1"/>
        <v>0</v>
      </c>
    </row>
    <row r="20" spans="1:15" x14ac:dyDescent="0.2">
      <c r="A20" s="14"/>
      <c r="B20" s="9"/>
      <c r="C20" s="64"/>
      <c r="D20" s="15"/>
      <c r="E20" s="10"/>
      <c r="F20" s="52"/>
      <c r="G20" s="26">
        <f t="shared" si="0"/>
        <v>2962.35</v>
      </c>
      <c r="I20" s="14"/>
      <c r="J20" s="9"/>
      <c r="K20" s="64"/>
      <c r="L20" s="15"/>
      <c r="M20" s="10"/>
      <c r="N20" s="52"/>
      <c r="O20" s="26">
        <f t="shared" si="1"/>
        <v>0</v>
      </c>
    </row>
    <row r="21" spans="1:15" x14ac:dyDescent="0.2">
      <c r="A21" s="14"/>
      <c r="B21" s="9"/>
      <c r="C21" s="64"/>
      <c r="D21" s="15"/>
      <c r="E21" s="10"/>
      <c r="F21" s="52"/>
      <c r="G21" s="26">
        <f t="shared" si="0"/>
        <v>2962.35</v>
      </c>
      <c r="I21" s="14"/>
      <c r="J21" s="9"/>
      <c r="K21" s="64"/>
      <c r="L21" s="15"/>
      <c r="M21" s="10"/>
      <c r="N21" s="52"/>
      <c r="O21" s="26">
        <f t="shared" si="1"/>
        <v>0</v>
      </c>
    </row>
    <row r="22" spans="1:15" x14ac:dyDescent="0.2">
      <c r="A22" s="14"/>
      <c r="B22" s="64"/>
      <c r="C22" s="64"/>
      <c r="D22" s="15"/>
      <c r="E22" s="10"/>
      <c r="F22" s="52"/>
      <c r="G22" s="26">
        <f t="shared" si="0"/>
        <v>2962.35</v>
      </c>
      <c r="I22" s="14"/>
      <c r="J22" s="64"/>
      <c r="K22" s="64"/>
      <c r="L22" s="15"/>
      <c r="M22" s="10"/>
      <c r="N22" s="52"/>
      <c r="O22" s="26">
        <f t="shared" si="1"/>
        <v>0</v>
      </c>
    </row>
    <row r="23" spans="1:15" x14ac:dyDescent="0.2">
      <c r="A23" s="14"/>
      <c r="B23" s="64"/>
      <c r="C23" s="64"/>
      <c r="D23" s="15"/>
      <c r="E23" s="10"/>
      <c r="F23" s="52"/>
      <c r="G23" s="26">
        <f t="shared" si="0"/>
        <v>2962.35</v>
      </c>
      <c r="I23" s="14"/>
      <c r="J23" s="64"/>
      <c r="K23" s="64"/>
      <c r="L23" s="15"/>
      <c r="M23" s="10"/>
      <c r="N23" s="52"/>
      <c r="O23" s="26">
        <f t="shared" si="1"/>
        <v>0</v>
      </c>
    </row>
    <row r="24" spans="1:15" x14ac:dyDescent="0.2">
      <c r="A24" s="14"/>
      <c r="B24" s="9"/>
      <c r="C24" s="64"/>
      <c r="D24" s="15"/>
      <c r="E24" s="10"/>
      <c r="F24" s="52"/>
      <c r="G24" s="26">
        <f t="shared" si="0"/>
        <v>2962.35</v>
      </c>
      <c r="I24" s="14"/>
      <c r="J24" s="9"/>
      <c r="K24" s="64"/>
      <c r="L24" s="15"/>
      <c r="M24" s="10"/>
      <c r="N24" s="52"/>
      <c r="O24" s="26">
        <f t="shared" si="1"/>
        <v>0</v>
      </c>
    </row>
    <row r="25" spans="1:15" x14ac:dyDescent="0.2">
      <c r="A25" s="14"/>
      <c r="B25" s="64"/>
      <c r="C25" s="64"/>
      <c r="D25" s="15"/>
      <c r="E25" s="10"/>
      <c r="F25" s="15"/>
      <c r="G25" s="26">
        <f t="shared" si="0"/>
        <v>2962.35</v>
      </c>
      <c r="I25" s="14"/>
      <c r="J25" s="64"/>
      <c r="K25" s="64"/>
      <c r="L25" s="15"/>
      <c r="M25" s="10"/>
      <c r="N25" s="15"/>
      <c r="O25" s="26">
        <f t="shared" si="1"/>
        <v>0</v>
      </c>
    </row>
    <row r="26" spans="1:15" x14ac:dyDescent="0.2">
      <c r="A26" s="29"/>
      <c r="B26" s="27"/>
      <c r="C26" s="27"/>
      <c r="D26" s="10"/>
      <c r="E26" s="10"/>
      <c r="F26" s="15"/>
      <c r="G26" s="35">
        <f t="shared" si="0"/>
        <v>2962.35</v>
      </c>
      <c r="I26" s="29"/>
      <c r="J26" s="27"/>
      <c r="K26" s="27"/>
      <c r="L26" s="10"/>
      <c r="M26" s="10"/>
      <c r="N26" s="15"/>
      <c r="O26" s="35">
        <f t="shared" si="1"/>
        <v>0</v>
      </c>
    </row>
    <row r="27" spans="1:15" x14ac:dyDescent="0.2">
      <c r="A27" s="29"/>
      <c r="B27" s="27"/>
      <c r="C27" s="27"/>
      <c r="D27" s="10"/>
      <c r="E27" s="10"/>
      <c r="F27" s="15"/>
      <c r="G27" s="35">
        <f t="shared" si="0"/>
        <v>2962.35</v>
      </c>
      <c r="I27" s="29"/>
      <c r="J27" s="27"/>
      <c r="K27" s="27"/>
      <c r="L27" s="10"/>
      <c r="M27" s="10"/>
      <c r="N27" s="15"/>
      <c r="O27" s="35">
        <f t="shared" si="1"/>
        <v>0</v>
      </c>
    </row>
    <row r="28" spans="1:15" ht="13.5" thickBot="1" x14ac:dyDescent="0.25">
      <c r="A28" s="34"/>
      <c r="B28" s="32"/>
      <c r="C28" s="32"/>
      <c r="D28" s="33"/>
      <c r="E28" s="33"/>
      <c r="F28" s="38"/>
      <c r="G28" s="39">
        <f t="shared" si="0"/>
        <v>2962.35</v>
      </c>
      <c r="I28" s="34"/>
      <c r="J28" s="32"/>
      <c r="K28" s="32"/>
      <c r="L28" s="33"/>
      <c r="M28" s="33"/>
      <c r="N28" s="38"/>
      <c r="O28" s="39">
        <f t="shared" si="1"/>
        <v>0</v>
      </c>
    </row>
    <row r="29" spans="1:15" ht="13.5" thickTop="1" x14ac:dyDescent="0.2">
      <c r="A29" s="3"/>
      <c r="B29" s="4"/>
      <c r="C29" s="4"/>
      <c r="D29" s="5"/>
      <c r="E29" s="5"/>
      <c r="F29" s="5"/>
      <c r="G29" s="18"/>
      <c r="I29" s="3"/>
      <c r="J29" s="4"/>
      <c r="K29" s="4"/>
      <c r="L29" s="5"/>
      <c r="M29" s="5"/>
      <c r="N29" s="5"/>
      <c r="O29" s="18"/>
    </row>
    <row r="30" spans="1:15" ht="13.5" thickBot="1" x14ac:dyDescent="0.25">
      <c r="A30" s="8" t="s">
        <v>3</v>
      </c>
      <c r="B30" s="6"/>
      <c r="C30" s="6"/>
      <c r="D30" s="13"/>
      <c r="E30" s="7"/>
      <c r="F30" s="7"/>
      <c r="G30" s="221">
        <f>G28</f>
        <v>2962.35</v>
      </c>
      <c r="I30" s="8" t="s">
        <v>3</v>
      </c>
      <c r="J30" s="6"/>
      <c r="K30" s="6"/>
      <c r="L30" s="13"/>
      <c r="M30" s="7"/>
      <c r="N30" s="7"/>
      <c r="O30" s="221">
        <f>O28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0"/>
  <sheetViews>
    <sheetView zoomScaleNormal="100" workbookViewId="0">
      <selection activeCell="H1" sqref="H1"/>
    </sheetView>
  </sheetViews>
  <sheetFormatPr defaultRowHeight="12.75" x14ac:dyDescent="0.2"/>
  <cols>
    <col min="1" max="2" width="11.28515625" style="256" bestFit="1" customWidth="1"/>
    <col min="3" max="3" width="32.42578125" style="256" customWidth="1"/>
    <col min="4" max="4" width="11.85546875" style="256" bestFit="1" customWidth="1"/>
    <col min="5" max="5" width="5.42578125" style="256" bestFit="1" customWidth="1"/>
    <col min="6" max="6" width="10.28515625" style="256" bestFit="1" customWidth="1"/>
    <col min="7" max="7" width="12" style="256" customWidth="1"/>
    <col min="8" max="8" width="9.140625" style="256"/>
    <col min="9" max="9" width="10.7109375" style="256" customWidth="1"/>
    <col min="10" max="10" width="11.28515625" style="256" customWidth="1"/>
    <col min="11" max="11" width="31.28515625" style="256" customWidth="1"/>
    <col min="12" max="12" width="10.7109375" style="256" customWidth="1"/>
    <col min="13" max="13" width="5.42578125" style="256" bestFit="1" customWidth="1"/>
    <col min="14" max="14" width="10.140625" style="256" customWidth="1"/>
    <col min="15" max="15" width="12.140625" style="256" customWidth="1"/>
    <col min="16" max="16384" width="9.140625" style="256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1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48</v>
      </c>
      <c r="B4" s="360"/>
      <c r="C4" s="360"/>
      <c r="D4" s="360"/>
      <c r="E4" s="360"/>
      <c r="F4" s="360"/>
      <c r="G4" s="361"/>
      <c r="I4" s="359" t="s">
        <v>48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60" t="s">
        <v>8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60" t="s">
        <v>8</v>
      </c>
      <c r="N7" s="237" t="s">
        <v>5</v>
      </c>
      <c r="O7" s="238" t="s">
        <v>6</v>
      </c>
    </row>
    <row r="8" spans="1:15" x14ac:dyDescent="0.2">
      <c r="A8" s="304"/>
      <c r="B8" s="241"/>
      <c r="C8" s="241" t="s">
        <v>80</v>
      </c>
      <c r="D8" s="305">
        <v>752.25</v>
      </c>
      <c r="E8" s="305"/>
      <c r="F8" s="305"/>
      <c r="G8" s="306">
        <f>D8</f>
        <v>752.25</v>
      </c>
      <c r="I8" s="123"/>
      <c r="J8" s="124"/>
      <c r="K8" s="193" t="s">
        <v>84</v>
      </c>
      <c r="L8" s="125">
        <v>1245</v>
      </c>
      <c r="M8" s="125"/>
      <c r="N8" s="125"/>
      <c r="O8" s="312">
        <f>L8</f>
        <v>1245</v>
      </c>
    </row>
    <row r="9" spans="1:15" x14ac:dyDescent="0.2">
      <c r="A9" s="123"/>
      <c r="B9" s="193"/>
      <c r="C9" s="193"/>
      <c r="D9" s="125"/>
      <c r="E9" s="125"/>
      <c r="F9" s="125"/>
      <c r="G9" s="306">
        <f t="shared" ref="G9:G13" si="0">SUM(G8+D9-E9-F9)</f>
        <v>752.25</v>
      </c>
      <c r="I9" s="344">
        <v>42860</v>
      </c>
      <c r="J9" s="124">
        <v>11219446</v>
      </c>
      <c r="K9" s="193" t="s">
        <v>234</v>
      </c>
      <c r="L9" s="125"/>
      <c r="M9" s="125"/>
      <c r="N9" s="125">
        <f>25.45+92.73+61</f>
        <v>179.18</v>
      </c>
      <c r="O9" s="312">
        <f>O8+L9-M9-N9</f>
        <v>1065.82</v>
      </c>
    </row>
    <row r="10" spans="1:15" x14ac:dyDescent="0.2">
      <c r="A10" s="123"/>
      <c r="B10" s="124"/>
      <c r="C10" s="193"/>
      <c r="D10" s="125"/>
      <c r="E10" s="125"/>
      <c r="F10" s="125"/>
      <c r="G10" s="306">
        <f t="shared" si="0"/>
        <v>752.25</v>
      </c>
      <c r="I10" s="127"/>
      <c r="J10" s="124"/>
      <c r="K10" s="124"/>
      <c r="L10" s="125"/>
      <c r="M10" s="125"/>
      <c r="N10" s="125"/>
      <c r="O10" s="312">
        <f t="shared" ref="O10:O13" si="1">O9+L10-M10-N10</f>
        <v>1065.82</v>
      </c>
    </row>
    <row r="11" spans="1:15" x14ac:dyDescent="0.2">
      <c r="A11" s="127"/>
      <c r="B11" s="124"/>
      <c r="C11" s="124"/>
      <c r="D11" s="125"/>
      <c r="E11" s="125"/>
      <c r="F11" s="125"/>
      <c r="G11" s="306">
        <f t="shared" si="0"/>
        <v>752.25</v>
      </c>
      <c r="I11" s="302"/>
      <c r="J11" s="198"/>
      <c r="K11" s="198"/>
      <c r="L11" s="303"/>
      <c r="M11" s="303"/>
      <c r="N11" s="303"/>
      <c r="O11" s="312">
        <f t="shared" si="1"/>
        <v>1065.82</v>
      </c>
    </row>
    <row r="12" spans="1:15" x14ac:dyDescent="0.2">
      <c r="A12" s="127"/>
      <c r="B12" s="124"/>
      <c r="C12" s="124"/>
      <c r="D12" s="125"/>
      <c r="E12" s="125"/>
      <c r="F12" s="125"/>
      <c r="G12" s="306">
        <f t="shared" si="0"/>
        <v>752.25</v>
      </c>
      <c r="I12" s="302"/>
      <c r="J12" s="198"/>
      <c r="K12" s="198"/>
      <c r="L12" s="303"/>
      <c r="M12" s="303"/>
      <c r="N12" s="303"/>
      <c r="O12" s="312">
        <f t="shared" si="1"/>
        <v>1065.82</v>
      </c>
    </row>
    <row r="13" spans="1:15" ht="13.5" thickBot="1" x14ac:dyDescent="0.25">
      <c r="A13" s="128"/>
      <c r="B13" s="129"/>
      <c r="C13" s="129"/>
      <c r="D13" s="130"/>
      <c r="E13" s="130"/>
      <c r="F13" s="130"/>
      <c r="G13" s="307">
        <f t="shared" si="0"/>
        <v>752.25</v>
      </c>
      <c r="I13" s="128"/>
      <c r="J13" s="129"/>
      <c r="K13" s="129"/>
      <c r="L13" s="130"/>
      <c r="M13" s="130"/>
      <c r="N13" s="130"/>
      <c r="O13" s="312">
        <f t="shared" si="1"/>
        <v>1065.82</v>
      </c>
    </row>
    <row r="14" spans="1:15" ht="13.5" thickTop="1" x14ac:dyDescent="0.2">
      <c r="A14" s="120"/>
      <c r="B14" s="121"/>
      <c r="C14" s="121"/>
      <c r="D14" s="122"/>
      <c r="E14" s="122"/>
      <c r="F14" s="122"/>
      <c r="G14" s="313"/>
      <c r="I14" s="120"/>
      <c r="J14" s="121"/>
      <c r="K14" s="121"/>
      <c r="L14" s="122"/>
      <c r="M14" s="122"/>
      <c r="N14" s="122"/>
      <c r="O14" s="313"/>
    </row>
    <row r="15" spans="1:15" ht="13.5" thickBot="1" x14ac:dyDescent="0.25">
      <c r="A15" s="296" t="s">
        <v>3</v>
      </c>
      <c r="B15" s="297"/>
      <c r="C15" s="297"/>
      <c r="D15" s="298"/>
      <c r="E15" s="299"/>
      <c r="F15" s="300"/>
      <c r="G15" s="307">
        <f>G13</f>
        <v>752.25</v>
      </c>
      <c r="I15" s="296" t="s">
        <v>3</v>
      </c>
      <c r="J15" s="297"/>
      <c r="K15" s="297"/>
      <c r="L15" s="298"/>
      <c r="M15" s="299"/>
      <c r="N15" s="300"/>
      <c r="O15" s="307">
        <f>O13</f>
        <v>1065.82</v>
      </c>
    </row>
    <row r="17" spans="1:7" x14ac:dyDescent="0.2">
      <c r="A17" s="121"/>
      <c r="B17" s="121"/>
      <c r="C17" s="121"/>
      <c r="D17" s="122"/>
      <c r="E17" s="122"/>
      <c r="F17" s="122"/>
      <c r="G17" s="122"/>
    </row>
    <row r="18" spans="1:7" x14ac:dyDescent="0.2">
      <c r="A18" s="121"/>
      <c r="B18" s="121"/>
      <c r="C18" s="121"/>
      <c r="D18" s="122"/>
      <c r="E18" s="122"/>
      <c r="F18" s="122"/>
      <c r="G18" s="122"/>
    </row>
    <row r="19" spans="1:7" x14ac:dyDescent="0.2">
      <c r="A19" s="121"/>
      <c r="B19" s="121"/>
      <c r="C19" s="121"/>
      <c r="D19" s="122"/>
      <c r="E19" s="122"/>
      <c r="F19" s="122"/>
      <c r="G19" s="122"/>
    </row>
    <row r="20" spans="1:7" x14ac:dyDescent="0.2">
      <c r="A20" s="314"/>
      <c r="B20" s="121"/>
      <c r="C20" s="121"/>
      <c r="D20" s="315"/>
      <c r="E20" s="122"/>
      <c r="F20" s="122"/>
      <c r="G20" s="122"/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/>
  </hyperlinks>
  <pageMargins left="0.75" right="0.75" top="1" bottom="1" header="0.5" footer="0.5"/>
  <pageSetup scale="9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D1" workbookViewId="0">
      <selection activeCell="H1" sqref="H1"/>
    </sheetView>
  </sheetViews>
  <sheetFormatPr defaultRowHeight="12.75" x14ac:dyDescent="0.2"/>
  <cols>
    <col min="3" max="3" width="21.7109375" bestFit="1" customWidth="1"/>
    <col min="11" max="11" width="26.7109375" bestFit="1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190</v>
      </c>
      <c r="B4" s="360"/>
      <c r="C4" s="360"/>
      <c r="D4" s="360"/>
      <c r="E4" s="360"/>
      <c r="F4" s="360"/>
      <c r="G4" s="361"/>
      <c r="I4" s="359" t="s">
        <v>190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8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8</v>
      </c>
      <c r="N7" s="233" t="s">
        <v>5</v>
      </c>
      <c r="O7" s="234" t="s">
        <v>6</v>
      </c>
    </row>
    <row r="8" spans="1:15" x14ac:dyDescent="0.2">
      <c r="A8" s="257"/>
      <c r="B8" s="247"/>
      <c r="C8" s="247"/>
      <c r="D8" s="258"/>
      <c r="E8" s="258"/>
      <c r="F8" s="258"/>
      <c r="G8" s="259">
        <f>D8</f>
        <v>0</v>
      </c>
      <c r="I8" s="16"/>
      <c r="J8" s="9"/>
      <c r="K8" s="9" t="s">
        <v>86</v>
      </c>
      <c r="L8" s="15">
        <v>0</v>
      </c>
      <c r="M8" s="10"/>
      <c r="N8" s="52"/>
      <c r="O8" s="259">
        <v>270.58999999999997</v>
      </c>
    </row>
    <row r="9" spans="1:15" x14ac:dyDescent="0.2">
      <c r="A9" s="14"/>
      <c r="B9" s="9"/>
      <c r="C9" s="64"/>
      <c r="D9" s="15"/>
      <c r="E9" s="10"/>
      <c r="F9" s="52"/>
      <c r="G9" s="26">
        <f t="shared" ref="G9:G28" si="0">SUM(G8+D9-E9-F9)</f>
        <v>0</v>
      </c>
      <c r="I9" s="14">
        <v>42828</v>
      </c>
      <c r="J9" s="9" t="s">
        <v>197</v>
      </c>
      <c r="K9" s="64" t="s">
        <v>191</v>
      </c>
      <c r="L9" s="15"/>
      <c r="M9" s="10"/>
      <c r="N9" s="52">
        <v>168.43</v>
      </c>
      <c r="O9" s="26">
        <f t="shared" ref="O9:O28" si="1">SUM(O8+L9-M9-N9)</f>
        <v>102.15999999999997</v>
      </c>
    </row>
    <row r="10" spans="1:15" x14ac:dyDescent="0.2">
      <c r="A10" s="14"/>
      <c r="B10" s="9"/>
      <c r="C10" s="9"/>
      <c r="D10" s="15"/>
      <c r="E10" s="10"/>
      <c r="F10" s="52"/>
      <c r="G10" s="26">
        <f t="shared" si="0"/>
        <v>0</v>
      </c>
      <c r="I10" s="14">
        <v>42837</v>
      </c>
      <c r="J10" s="9">
        <v>11189527</v>
      </c>
      <c r="K10" s="64" t="s">
        <v>196</v>
      </c>
      <c r="L10" s="15"/>
      <c r="M10" s="10"/>
      <c r="N10" s="52">
        <v>6.88</v>
      </c>
      <c r="O10" s="26">
        <f t="shared" si="1"/>
        <v>95.279999999999973</v>
      </c>
    </row>
    <row r="11" spans="1:15" x14ac:dyDescent="0.2">
      <c r="A11" s="14"/>
      <c r="B11" s="58"/>
      <c r="C11" s="64"/>
      <c r="D11" s="15"/>
      <c r="E11" s="10"/>
      <c r="F11" s="52"/>
      <c r="G11" s="26">
        <f t="shared" si="0"/>
        <v>0</v>
      </c>
      <c r="I11" s="14">
        <v>42853</v>
      </c>
      <c r="J11" s="64" t="s">
        <v>256</v>
      </c>
      <c r="K11" s="64" t="s">
        <v>255</v>
      </c>
      <c r="L11" s="15"/>
      <c r="M11" s="10"/>
      <c r="N11" s="52">
        <v>76</v>
      </c>
      <c r="O11" s="26">
        <f t="shared" si="1"/>
        <v>19.279999999999973</v>
      </c>
    </row>
    <row r="12" spans="1:15" x14ac:dyDescent="0.2">
      <c r="A12" s="14"/>
      <c r="B12" s="9"/>
      <c r="C12" s="64"/>
      <c r="D12" s="15"/>
      <c r="E12" s="10"/>
      <c r="F12" s="52"/>
      <c r="G12" s="26">
        <f t="shared" si="0"/>
        <v>0</v>
      </c>
      <c r="I12" s="14"/>
      <c r="J12" s="64"/>
      <c r="K12" s="64"/>
      <c r="L12" s="15"/>
      <c r="M12" s="10"/>
      <c r="N12" s="52"/>
      <c r="O12" s="26">
        <f t="shared" si="1"/>
        <v>19.279999999999973</v>
      </c>
    </row>
    <row r="13" spans="1:15" x14ac:dyDescent="0.2">
      <c r="A13" s="14"/>
      <c r="B13" s="9"/>
      <c r="C13" s="9"/>
      <c r="D13" s="15"/>
      <c r="E13" s="10"/>
      <c r="F13" s="52"/>
      <c r="G13" s="26">
        <f t="shared" si="0"/>
        <v>0</v>
      </c>
      <c r="I13" s="14"/>
      <c r="J13" s="9"/>
      <c r="K13" s="64"/>
      <c r="L13" s="15"/>
      <c r="M13" s="10"/>
      <c r="N13" s="52"/>
      <c r="O13" s="26">
        <f t="shared" si="1"/>
        <v>19.279999999999973</v>
      </c>
    </row>
    <row r="14" spans="1:15" x14ac:dyDescent="0.2">
      <c r="A14" s="14"/>
      <c r="B14" s="9"/>
      <c r="C14" s="9"/>
      <c r="D14" s="15"/>
      <c r="E14" s="10"/>
      <c r="F14" s="52"/>
      <c r="G14" s="26">
        <f t="shared" si="0"/>
        <v>0</v>
      </c>
      <c r="I14" s="14"/>
      <c r="J14" s="64"/>
      <c r="K14" s="64"/>
      <c r="L14" s="15"/>
      <c r="M14" s="10"/>
      <c r="N14" s="15"/>
      <c r="O14" s="26">
        <f t="shared" si="1"/>
        <v>19.279999999999973</v>
      </c>
    </row>
    <row r="15" spans="1:15" x14ac:dyDescent="0.2">
      <c r="A15" s="14"/>
      <c r="B15" s="9"/>
      <c r="C15" s="9"/>
      <c r="D15" s="15"/>
      <c r="E15" s="10"/>
      <c r="F15" s="52"/>
      <c r="G15" s="26">
        <f t="shared" si="0"/>
        <v>0</v>
      </c>
      <c r="I15" s="14"/>
      <c r="J15" s="9"/>
      <c r="K15" s="9"/>
      <c r="L15" s="15"/>
      <c r="M15" s="10"/>
      <c r="N15" s="52"/>
      <c r="O15" s="26">
        <f t="shared" si="1"/>
        <v>19.279999999999973</v>
      </c>
    </row>
    <row r="16" spans="1:15" x14ac:dyDescent="0.2">
      <c r="A16" s="14"/>
      <c r="B16" s="9"/>
      <c r="C16" s="9"/>
      <c r="D16" s="15"/>
      <c r="E16" s="10"/>
      <c r="F16" s="52"/>
      <c r="G16" s="26">
        <f t="shared" si="0"/>
        <v>0</v>
      </c>
      <c r="I16" s="14"/>
      <c r="J16" s="9"/>
      <c r="K16" s="9"/>
      <c r="L16" s="15"/>
      <c r="M16" s="10"/>
      <c r="N16" s="52"/>
      <c r="O16" s="26">
        <f t="shared" si="1"/>
        <v>19.279999999999973</v>
      </c>
    </row>
    <row r="17" spans="1:15" x14ac:dyDescent="0.2">
      <c r="A17" s="14"/>
      <c r="B17" s="9"/>
      <c r="C17" s="9"/>
      <c r="D17" s="15"/>
      <c r="E17" s="10"/>
      <c r="F17" s="52"/>
      <c r="G17" s="26">
        <f t="shared" si="0"/>
        <v>0</v>
      </c>
      <c r="I17" s="14"/>
      <c r="J17" s="9"/>
      <c r="K17" s="9"/>
      <c r="L17" s="15"/>
      <c r="M17" s="10"/>
      <c r="N17" s="52"/>
      <c r="O17" s="26">
        <f t="shared" si="1"/>
        <v>19.279999999999973</v>
      </c>
    </row>
    <row r="18" spans="1:15" x14ac:dyDescent="0.2">
      <c r="A18" s="14"/>
      <c r="B18" s="9"/>
      <c r="C18" s="9"/>
      <c r="D18" s="15"/>
      <c r="E18" s="10"/>
      <c r="F18" s="52"/>
      <c r="G18" s="26">
        <f t="shared" si="0"/>
        <v>0</v>
      </c>
      <c r="I18" s="14"/>
      <c r="J18" s="9"/>
      <c r="K18" s="9"/>
      <c r="L18" s="15"/>
      <c r="M18" s="10"/>
      <c r="N18" s="52"/>
      <c r="O18" s="26">
        <f t="shared" si="1"/>
        <v>19.279999999999973</v>
      </c>
    </row>
    <row r="19" spans="1:15" x14ac:dyDescent="0.2">
      <c r="A19" s="16"/>
      <c r="B19" s="9"/>
      <c r="C19" s="9"/>
      <c r="D19" s="15"/>
      <c r="E19" s="10"/>
      <c r="F19" s="52"/>
      <c r="G19" s="26">
        <f t="shared" si="0"/>
        <v>0</v>
      </c>
      <c r="I19" s="16"/>
      <c r="J19" s="9"/>
      <c r="K19" s="9"/>
      <c r="L19" s="15"/>
      <c r="M19" s="10"/>
      <c r="N19" s="52"/>
      <c r="O19" s="26">
        <f t="shared" si="1"/>
        <v>19.279999999999973</v>
      </c>
    </row>
    <row r="20" spans="1:15" x14ac:dyDescent="0.2">
      <c r="A20" s="14"/>
      <c r="B20" s="9"/>
      <c r="C20" s="64"/>
      <c r="D20" s="15"/>
      <c r="E20" s="10"/>
      <c r="F20" s="52"/>
      <c r="G20" s="26">
        <f t="shared" si="0"/>
        <v>0</v>
      </c>
      <c r="I20" s="14"/>
      <c r="J20" s="9"/>
      <c r="K20" s="64"/>
      <c r="L20" s="15"/>
      <c r="M20" s="10"/>
      <c r="N20" s="52"/>
      <c r="O20" s="26">
        <f t="shared" si="1"/>
        <v>19.279999999999973</v>
      </c>
    </row>
    <row r="21" spans="1:15" x14ac:dyDescent="0.2">
      <c r="A21" s="14"/>
      <c r="B21" s="9"/>
      <c r="C21" s="64"/>
      <c r="D21" s="15"/>
      <c r="E21" s="10"/>
      <c r="F21" s="52"/>
      <c r="G21" s="26">
        <f t="shared" si="0"/>
        <v>0</v>
      </c>
      <c r="I21" s="14"/>
      <c r="J21" s="9"/>
      <c r="K21" s="64"/>
      <c r="L21" s="15"/>
      <c r="M21" s="10"/>
      <c r="N21" s="52"/>
      <c r="O21" s="26">
        <f t="shared" si="1"/>
        <v>19.279999999999973</v>
      </c>
    </row>
    <row r="22" spans="1:15" x14ac:dyDescent="0.2">
      <c r="A22" s="14"/>
      <c r="B22" s="64"/>
      <c r="C22" s="64"/>
      <c r="D22" s="15"/>
      <c r="E22" s="10"/>
      <c r="F22" s="52"/>
      <c r="G22" s="26">
        <f t="shared" si="0"/>
        <v>0</v>
      </c>
      <c r="I22" s="14"/>
      <c r="J22" s="64"/>
      <c r="K22" s="64"/>
      <c r="L22" s="15"/>
      <c r="M22" s="10"/>
      <c r="N22" s="52"/>
      <c r="O22" s="26">
        <f t="shared" si="1"/>
        <v>19.279999999999973</v>
      </c>
    </row>
    <row r="23" spans="1:15" x14ac:dyDescent="0.2">
      <c r="A23" s="14"/>
      <c r="B23" s="64"/>
      <c r="C23" s="64"/>
      <c r="D23" s="15"/>
      <c r="E23" s="10"/>
      <c r="F23" s="52"/>
      <c r="G23" s="26">
        <f t="shared" si="0"/>
        <v>0</v>
      </c>
      <c r="I23" s="14"/>
      <c r="J23" s="64"/>
      <c r="K23" s="64"/>
      <c r="L23" s="15"/>
      <c r="M23" s="10"/>
      <c r="N23" s="52"/>
      <c r="O23" s="26">
        <f t="shared" si="1"/>
        <v>19.279999999999973</v>
      </c>
    </row>
    <row r="24" spans="1:15" x14ac:dyDescent="0.2">
      <c r="A24" s="14"/>
      <c r="B24" s="9"/>
      <c r="C24" s="64"/>
      <c r="D24" s="15"/>
      <c r="E24" s="10"/>
      <c r="F24" s="52"/>
      <c r="G24" s="26">
        <f t="shared" si="0"/>
        <v>0</v>
      </c>
      <c r="I24" s="14"/>
      <c r="J24" s="9"/>
      <c r="K24" s="64"/>
      <c r="L24" s="15"/>
      <c r="M24" s="10"/>
      <c r="N24" s="52"/>
      <c r="O24" s="26">
        <f t="shared" si="1"/>
        <v>19.279999999999973</v>
      </c>
    </row>
    <row r="25" spans="1:15" x14ac:dyDescent="0.2">
      <c r="A25" s="14"/>
      <c r="B25" s="64"/>
      <c r="C25" s="64"/>
      <c r="D25" s="15"/>
      <c r="E25" s="10"/>
      <c r="F25" s="15"/>
      <c r="G25" s="26">
        <f t="shared" si="0"/>
        <v>0</v>
      </c>
      <c r="I25" s="14"/>
      <c r="J25" s="64"/>
      <c r="K25" s="64"/>
      <c r="L25" s="15"/>
      <c r="M25" s="10"/>
      <c r="N25" s="15"/>
      <c r="O25" s="26">
        <f t="shared" si="1"/>
        <v>19.279999999999973</v>
      </c>
    </row>
    <row r="26" spans="1:15" x14ac:dyDescent="0.2">
      <c r="A26" s="29"/>
      <c r="B26" s="27"/>
      <c r="C26" s="27"/>
      <c r="D26" s="10"/>
      <c r="E26" s="10"/>
      <c r="F26" s="15"/>
      <c r="G26" s="35">
        <f t="shared" si="0"/>
        <v>0</v>
      </c>
      <c r="I26" s="29"/>
      <c r="J26" s="27"/>
      <c r="K26" s="27"/>
      <c r="L26" s="10"/>
      <c r="M26" s="10"/>
      <c r="N26" s="15"/>
      <c r="O26" s="35">
        <f t="shared" si="1"/>
        <v>19.279999999999973</v>
      </c>
    </row>
    <row r="27" spans="1:15" x14ac:dyDescent="0.2">
      <c r="A27" s="29"/>
      <c r="B27" s="27"/>
      <c r="C27" s="27"/>
      <c r="D27" s="10"/>
      <c r="E27" s="10"/>
      <c r="F27" s="15"/>
      <c r="G27" s="35">
        <f t="shared" si="0"/>
        <v>0</v>
      </c>
      <c r="I27" s="29"/>
      <c r="J27" s="27"/>
      <c r="K27" s="27"/>
      <c r="L27" s="10"/>
      <c r="M27" s="10"/>
      <c r="N27" s="15"/>
      <c r="O27" s="35">
        <f t="shared" si="1"/>
        <v>19.279999999999973</v>
      </c>
    </row>
    <row r="28" spans="1:15" ht="13.5" thickBot="1" x14ac:dyDescent="0.25">
      <c r="A28" s="34"/>
      <c r="B28" s="32"/>
      <c r="C28" s="32"/>
      <c r="D28" s="33"/>
      <c r="E28" s="33"/>
      <c r="F28" s="38"/>
      <c r="G28" s="39">
        <f t="shared" si="0"/>
        <v>0</v>
      </c>
      <c r="I28" s="34"/>
      <c r="J28" s="32"/>
      <c r="K28" s="32"/>
      <c r="L28" s="33"/>
      <c r="M28" s="33"/>
      <c r="N28" s="38"/>
      <c r="O28" s="39">
        <f t="shared" si="1"/>
        <v>19.279999999999973</v>
      </c>
    </row>
    <row r="29" spans="1:15" ht="13.5" thickTop="1" x14ac:dyDescent="0.2">
      <c r="A29" s="3"/>
      <c r="B29" s="4"/>
      <c r="C29" s="4"/>
      <c r="D29" s="5"/>
      <c r="E29" s="5"/>
      <c r="F29" s="5"/>
      <c r="G29" s="18"/>
      <c r="I29" s="3"/>
      <c r="J29" s="4"/>
      <c r="K29" s="4"/>
      <c r="L29" s="5"/>
      <c r="M29" s="5"/>
      <c r="N29" s="5"/>
      <c r="O29" s="18"/>
    </row>
    <row r="30" spans="1:15" ht="13.5" thickBot="1" x14ac:dyDescent="0.25">
      <c r="A30" s="8" t="s">
        <v>3</v>
      </c>
      <c r="B30" s="6"/>
      <c r="C30" s="6"/>
      <c r="D30" s="13"/>
      <c r="E30" s="7"/>
      <c r="F30" s="7"/>
      <c r="G30" s="221">
        <f>G28</f>
        <v>0</v>
      </c>
      <c r="I30" s="8" t="s">
        <v>3</v>
      </c>
      <c r="J30" s="6"/>
      <c r="K30" s="6"/>
      <c r="L30" s="13"/>
      <c r="M30" s="7"/>
      <c r="N30" s="7"/>
      <c r="O30" s="221">
        <f>O28</f>
        <v>19.279999999999973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O28"/>
  <sheetViews>
    <sheetView topLeftCell="D1" workbookViewId="0">
      <selection activeCell="I11" sqref="I11"/>
    </sheetView>
  </sheetViews>
  <sheetFormatPr defaultRowHeight="12.75" x14ac:dyDescent="0.2"/>
  <cols>
    <col min="1" max="1" width="11.5703125" bestFit="1" customWidth="1"/>
    <col min="2" max="2" width="13" customWidth="1"/>
    <col min="3" max="3" width="28.140625" customWidth="1"/>
    <col min="4" max="4" width="13.42578125" customWidth="1"/>
    <col min="5" max="5" width="5.42578125" bestFit="1" customWidth="1"/>
    <col min="6" max="6" width="10.28515625" bestFit="1" customWidth="1"/>
    <col min="7" max="7" width="12.140625" customWidth="1"/>
    <col min="9" max="9" width="11.5703125" bestFit="1" customWidth="1"/>
    <col min="10" max="10" width="13" customWidth="1"/>
    <col min="11" max="11" width="28.140625" customWidth="1"/>
    <col min="12" max="12" width="13.42578125" customWidth="1"/>
    <col min="13" max="13" width="5.42578125" bestFit="1" customWidth="1"/>
    <col min="14" max="14" width="10.28515625" bestFit="1" customWidth="1"/>
    <col min="15" max="15" width="12.14062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65</v>
      </c>
      <c r="B4" s="360"/>
      <c r="C4" s="360"/>
      <c r="D4" s="360"/>
      <c r="E4" s="360"/>
      <c r="F4" s="360"/>
      <c r="G4" s="361"/>
      <c r="I4" s="359" t="s">
        <v>65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4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8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8</v>
      </c>
      <c r="N7" s="233" t="s">
        <v>5</v>
      </c>
      <c r="O7" s="234" t="s">
        <v>6</v>
      </c>
    </row>
    <row r="8" spans="1:15" x14ac:dyDescent="0.2">
      <c r="A8" s="257"/>
      <c r="B8" s="247"/>
      <c r="C8" s="247" t="s">
        <v>80</v>
      </c>
      <c r="D8" s="258">
        <v>1432.24</v>
      </c>
      <c r="E8" s="258"/>
      <c r="F8" s="258"/>
      <c r="G8" s="259">
        <f>D8</f>
        <v>1432.24</v>
      </c>
      <c r="I8" s="257"/>
      <c r="J8" s="247"/>
      <c r="K8" s="247" t="s">
        <v>84</v>
      </c>
      <c r="L8" s="258">
        <v>1221.95</v>
      </c>
      <c r="M8" s="258"/>
      <c r="N8" s="258"/>
      <c r="O8" s="259">
        <f>L8</f>
        <v>1221.95</v>
      </c>
    </row>
    <row r="9" spans="1:15" x14ac:dyDescent="0.2">
      <c r="A9" s="14">
        <v>42704</v>
      </c>
      <c r="B9" s="9"/>
      <c r="C9" s="64" t="s">
        <v>138</v>
      </c>
      <c r="D9" s="15"/>
      <c r="E9" s="10"/>
      <c r="F9" s="52">
        <v>49.27</v>
      </c>
      <c r="G9" s="26">
        <f t="shared" ref="G9:G26" si="0">SUM(G8+D9-E9-F9)</f>
        <v>1382.97</v>
      </c>
      <c r="I9" s="14">
        <v>42843</v>
      </c>
      <c r="J9" s="9" t="s">
        <v>201</v>
      </c>
      <c r="K9" s="64" t="s">
        <v>213</v>
      </c>
      <c r="L9" s="15"/>
      <c r="M9" s="10"/>
      <c r="N9" s="52">
        <v>364</v>
      </c>
      <c r="O9" s="26">
        <f t="shared" ref="O9:O26" si="1">SUM(O8+L9-M9-N9)</f>
        <v>857.95</v>
      </c>
    </row>
    <row r="10" spans="1:15" x14ac:dyDescent="0.2">
      <c r="A10" s="14">
        <v>42704</v>
      </c>
      <c r="B10" s="9"/>
      <c r="C10" s="64" t="s">
        <v>141</v>
      </c>
      <c r="D10" s="15"/>
      <c r="E10" s="10"/>
      <c r="F10" s="52">
        <v>373.86</v>
      </c>
      <c r="G10" s="26">
        <f t="shared" si="0"/>
        <v>1009.11</v>
      </c>
      <c r="I10" s="14">
        <v>42844</v>
      </c>
      <c r="J10" s="9" t="s">
        <v>201</v>
      </c>
      <c r="K10" s="64" t="s">
        <v>214</v>
      </c>
      <c r="L10" s="15"/>
      <c r="M10" s="10"/>
      <c r="N10" s="52">
        <v>663</v>
      </c>
      <c r="O10" s="26">
        <f t="shared" si="1"/>
        <v>194.95000000000005</v>
      </c>
    </row>
    <row r="11" spans="1:15" x14ac:dyDescent="0.2">
      <c r="A11" s="14">
        <v>42704</v>
      </c>
      <c r="B11" s="9"/>
      <c r="C11" s="64" t="s">
        <v>141</v>
      </c>
      <c r="D11" s="15"/>
      <c r="E11" s="10"/>
      <c r="F11" s="52">
        <v>243.14</v>
      </c>
      <c r="G11" s="26">
        <f t="shared" si="0"/>
        <v>765.97</v>
      </c>
      <c r="I11" s="14"/>
      <c r="J11" s="9"/>
      <c r="K11" s="9"/>
      <c r="L11" s="15"/>
      <c r="M11" s="10"/>
      <c r="N11" s="52"/>
      <c r="O11" s="26">
        <f t="shared" si="1"/>
        <v>194.95000000000005</v>
      </c>
    </row>
    <row r="12" spans="1:15" x14ac:dyDescent="0.2">
      <c r="A12" s="14"/>
      <c r="B12" s="9"/>
      <c r="C12" s="9"/>
      <c r="D12" s="15"/>
      <c r="E12" s="10"/>
      <c r="F12" s="52"/>
      <c r="G12" s="26">
        <f t="shared" si="0"/>
        <v>765.97</v>
      </c>
      <c r="I12" s="14"/>
      <c r="J12" s="9"/>
      <c r="K12" s="9"/>
      <c r="L12" s="15"/>
      <c r="M12" s="10"/>
      <c r="N12" s="52"/>
      <c r="O12" s="26">
        <f t="shared" si="1"/>
        <v>194.95000000000005</v>
      </c>
    </row>
    <row r="13" spans="1:15" x14ac:dyDescent="0.2">
      <c r="A13" s="14"/>
      <c r="B13" s="9"/>
      <c r="C13" s="9"/>
      <c r="D13" s="15"/>
      <c r="E13" s="10"/>
      <c r="F13" s="52"/>
      <c r="G13" s="26">
        <f t="shared" si="0"/>
        <v>765.97</v>
      </c>
      <c r="I13" s="14"/>
      <c r="J13" s="9"/>
      <c r="K13" s="9"/>
      <c r="L13" s="15"/>
      <c r="M13" s="10"/>
      <c r="N13" s="52"/>
      <c r="O13" s="26">
        <f t="shared" si="1"/>
        <v>194.95000000000005</v>
      </c>
    </row>
    <row r="14" spans="1:15" x14ac:dyDescent="0.2">
      <c r="A14" s="29"/>
      <c r="B14" s="27"/>
      <c r="C14" s="27"/>
      <c r="D14" s="10"/>
      <c r="E14" s="10"/>
      <c r="F14" s="15"/>
      <c r="G14" s="26">
        <f t="shared" si="0"/>
        <v>765.97</v>
      </c>
      <c r="I14" s="29"/>
      <c r="J14" s="27"/>
      <c r="K14" s="27"/>
      <c r="L14" s="10"/>
      <c r="M14" s="10"/>
      <c r="N14" s="15"/>
      <c r="O14" s="26">
        <f t="shared" si="1"/>
        <v>194.95000000000005</v>
      </c>
    </row>
    <row r="15" spans="1:15" x14ac:dyDescent="0.2">
      <c r="A15" s="29"/>
      <c r="B15" s="27"/>
      <c r="C15" s="27"/>
      <c r="D15" s="10"/>
      <c r="E15" s="10"/>
      <c r="F15" s="15"/>
      <c r="G15" s="26">
        <f t="shared" si="0"/>
        <v>765.97</v>
      </c>
      <c r="I15" s="29"/>
      <c r="J15" s="27"/>
      <c r="K15" s="27"/>
      <c r="L15" s="10"/>
      <c r="M15" s="10"/>
      <c r="N15" s="15"/>
      <c r="O15" s="26">
        <f t="shared" si="1"/>
        <v>194.95000000000005</v>
      </c>
    </row>
    <row r="16" spans="1:15" x14ac:dyDescent="0.2">
      <c r="A16" s="29"/>
      <c r="B16" s="27"/>
      <c r="C16" s="27"/>
      <c r="D16" s="10"/>
      <c r="E16" s="10"/>
      <c r="F16" s="15"/>
      <c r="G16" s="26">
        <f t="shared" si="0"/>
        <v>765.97</v>
      </c>
      <c r="I16" s="29"/>
      <c r="J16" s="27"/>
      <c r="K16" s="27"/>
      <c r="L16" s="10"/>
      <c r="M16" s="10"/>
      <c r="N16" s="15"/>
      <c r="O16" s="26">
        <f t="shared" si="1"/>
        <v>194.95000000000005</v>
      </c>
    </row>
    <row r="17" spans="1:15" x14ac:dyDescent="0.2">
      <c r="A17" s="29"/>
      <c r="B17" s="27"/>
      <c r="C17" s="27"/>
      <c r="D17" s="10"/>
      <c r="E17" s="10"/>
      <c r="F17" s="15"/>
      <c r="G17" s="26">
        <f t="shared" si="0"/>
        <v>765.97</v>
      </c>
      <c r="I17" s="29"/>
      <c r="J17" s="27"/>
      <c r="K17" s="27"/>
      <c r="L17" s="10"/>
      <c r="M17" s="10"/>
      <c r="N17" s="15"/>
      <c r="O17" s="26">
        <f t="shared" si="1"/>
        <v>194.95000000000005</v>
      </c>
    </row>
    <row r="18" spans="1:15" x14ac:dyDescent="0.2">
      <c r="A18" s="29"/>
      <c r="B18" s="27"/>
      <c r="C18" s="27"/>
      <c r="D18" s="10"/>
      <c r="E18" s="10"/>
      <c r="F18" s="15"/>
      <c r="G18" s="35">
        <f t="shared" si="0"/>
        <v>765.97</v>
      </c>
      <c r="I18" s="29"/>
      <c r="J18" s="27"/>
      <c r="K18" s="27"/>
      <c r="L18" s="10"/>
      <c r="M18" s="10"/>
      <c r="N18" s="15"/>
      <c r="O18" s="35">
        <f t="shared" si="1"/>
        <v>194.95000000000005</v>
      </c>
    </row>
    <row r="19" spans="1:15" x14ac:dyDescent="0.2">
      <c r="A19" s="29"/>
      <c r="B19" s="27"/>
      <c r="C19" s="27"/>
      <c r="D19" s="10"/>
      <c r="E19" s="10"/>
      <c r="F19" s="15"/>
      <c r="G19" s="35">
        <f t="shared" si="0"/>
        <v>765.97</v>
      </c>
      <c r="I19" s="29"/>
      <c r="J19" s="27"/>
      <c r="K19" s="27"/>
      <c r="L19" s="10"/>
      <c r="M19" s="10"/>
      <c r="N19" s="15"/>
      <c r="O19" s="35">
        <f t="shared" si="1"/>
        <v>194.95000000000005</v>
      </c>
    </row>
    <row r="20" spans="1:15" x14ac:dyDescent="0.2">
      <c r="A20" s="29"/>
      <c r="B20" s="27"/>
      <c r="C20" s="27"/>
      <c r="D20" s="10"/>
      <c r="E20" s="10"/>
      <c r="F20" s="15"/>
      <c r="G20" s="35">
        <f t="shared" si="0"/>
        <v>765.97</v>
      </c>
      <c r="I20" s="29"/>
      <c r="J20" s="27"/>
      <c r="K20" s="27"/>
      <c r="L20" s="10"/>
      <c r="M20" s="10"/>
      <c r="N20" s="15"/>
      <c r="O20" s="35">
        <f t="shared" si="1"/>
        <v>194.95000000000005</v>
      </c>
    </row>
    <row r="21" spans="1:15" x14ac:dyDescent="0.2">
      <c r="A21" s="29"/>
      <c r="B21" s="27"/>
      <c r="C21" s="27"/>
      <c r="D21" s="10"/>
      <c r="E21" s="10"/>
      <c r="F21" s="15"/>
      <c r="G21" s="35">
        <f t="shared" si="0"/>
        <v>765.97</v>
      </c>
      <c r="I21" s="29"/>
      <c r="J21" s="27"/>
      <c r="K21" s="27"/>
      <c r="L21" s="10"/>
      <c r="M21" s="10"/>
      <c r="N21" s="15"/>
      <c r="O21" s="35">
        <f t="shared" si="1"/>
        <v>194.95000000000005</v>
      </c>
    </row>
    <row r="22" spans="1:15" x14ac:dyDescent="0.2">
      <c r="A22" s="29"/>
      <c r="B22" s="27"/>
      <c r="C22" s="27"/>
      <c r="D22" s="10"/>
      <c r="E22" s="10"/>
      <c r="F22" s="15"/>
      <c r="G22" s="35">
        <f t="shared" si="0"/>
        <v>765.97</v>
      </c>
      <c r="I22" s="29"/>
      <c r="J22" s="27"/>
      <c r="K22" s="27"/>
      <c r="L22" s="10"/>
      <c r="M22" s="10"/>
      <c r="N22" s="15"/>
      <c r="O22" s="35">
        <f t="shared" si="1"/>
        <v>194.95000000000005</v>
      </c>
    </row>
    <row r="23" spans="1:15" x14ac:dyDescent="0.2">
      <c r="A23" s="29"/>
      <c r="B23" s="27"/>
      <c r="C23" s="27"/>
      <c r="D23" s="10"/>
      <c r="E23" s="10"/>
      <c r="F23" s="15"/>
      <c r="G23" s="35">
        <f t="shared" si="0"/>
        <v>765.97</v>
      </c>
      <c r="I23" s="29"/>
      <c r="J23" s="27"/>
      <c r="K23" s="27"/>
      <c r="L23" s="10"/>
      <c r="M23" s="10"/>
      <c r="N23" s="15"/>
      <c r="O23" s="35">
        <f t="shared" si="1"/>
        <v>194.95000000000005</v>
      </c>
    </row>
    <row r="24" spans="1:15" x14ac:dyDescent="0.2">
      <c r="A24" s="29"/>
      <c r="B24" s="27"/>
      <c r="C24" s="27"/>
      <c r="D24" s="10"/>
      <c r="E24" s="10"/>
      <c r="F24" s="15"/>
      <c r="G24" s="35">
        <f t="shared" si="0"/>
        <v>765.97</v>
      </c>
      <c r="I24" s="29"/>
      <c r="J24" s="27"/>
      <c r="K24" s="27"/>
      <c r="L24" s="10"/>
      <c r="M24" s="10"/>
      <c r="N24" s="15"/>
      <c r="O24" s="35">
        <f t="shared" si="1"/>
        <v>194.95000000000005</v>
      </c>
    </row>
    <row r="25" spans="1:15" x14ac:dyDescent="0.2">
      <c r="A25" s="29"/>
      <c r="B25" s="27"/>
      <c r="C25" s="27"/>
      <c r="D25" s="10"/>
      <c r="E25" s="10"/>
      <c r="F25" s="15"/>
      <c r="G25" s="35">
        <f t="shared" si="0"/>
        <v>765.97</v>
      </c>
      <c r="I25" s="29"/>
      <c r="J25" s="27"/>
      <c r="K25" s="27"/>
      <c r="L25" s="10"/>
      <c r="M25" s="10"/>
      <c r="N25" s="15"/>
      <c r="O25" s="35">
        <f t="shared" si="1"/>
        <v>194.95000000000005</v>
      </c>
    </row>
    <row r="26" spans="1:15" ht="13.5" thickBot="1" x14ac:dyDescent="0.25">
      <c r="A26" s="34"/>
      <c r="B26" s="32"/>
      <c r="C26" s="32"/>
      <c r="D26" s="33"/>
      <c r="E26" s="33"/>
      <c r="F26" s="38"/>
      <c r="G26" s="39">
        <f t="shared" si="0"/>
        <v>765.97</v>
      </c>
      <c r="I26" s="34"/>
      <c r="J26" s="32"/>
      <c r="K26" s="32"/>
      <c r="L26" s="33"/>
      <c r="M26" s="33"/>
      <c r="N26" s="38"/>
      <c r="O26" s="39">
        <f t="shared" si="1"/>
        <v>194.95000000000005</v>
      </c>
    </row>
    <row r="27" spans="1:15" ht="13.5" thickTop="1" x14ac:dyDescent="0.2">
      <c r="A27" s="3"/>
      <c r="B27" s="4"/>
      <c r="C27" s="4"/>
      <c r="D27" s="5"/>
      <c r="E27" s="5"/>
      <c r="F27" s="5"/>
      <c r="G27" s="18"/>
      <c r="I27" s="3"/>
      <c r="J27" s="4"/>
      <c r="K27" s="4"/>
      <c r="L27" s="5"/>
      <c r="M27" s="5"/>
      <c r="N27" s="5"/>
      <c r="O27" s="18"/>
    </row>
    <row r="28" spans="1:15" ht="13.5" thickBot="1" x14ac:dyDescent="0.25">
      <c r="A28" s="8" t="s">
        <v>3</v>
      </c>
      <c r="B28" s="6"/>
      <c r="C28" s="6"/>
      <c r="D28" s="13"/>
      <c r="E28" s="7"/>
      <c r="F28" s="7"/>
      <c r="G28" s="221">
        <f>G26</f>
        <v>765.97</v>
      </c>
      <c r="I28" s="8" t="s">
        <v>3</v>
      </c>
      <c r="J28" s="6"/>
      <c r="K28" s="6"/>
      <c r="L28" s="13"/>
      <c r="M28" s="7"/>
      <c r="N28" s="7"/>
      <c r="O28" s="221">
        <f>O26</f>
        <v>194.95000000000005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O28"/>
  <sheetViews>
    <sheetView topLeftCell="E1" workbookViewId="0">
      <selection activeCell="P6" sqref="P6"/>
    </sheetView>
  </sheetViews>
  <sheetFormatPr defaultRowHeight="12.75" x14ac:dyDescent="0.2"/>
  <cols>
    <col min="1" max="1" width="10.28515625" style="256" customWidth="1"/>
    <col min="2" max="2" width="11.7109375" style="256" customWidth="1"/>
    <col min="3" max="3" width="34.42578125" style="256" customWidth="1"/>
    <col min="4" max="4" width="10.28515625" style="256" bestFit="1" customWidth="1"/>
    <col min="5" max="5" width="5.42578125" style="256" bestFit="1" customWidth="1"/>
    <col min="6" max="6" width="10.28515625" style="309" bestFit="1" customWidth="1"/>
    <col min="7" max="7" width="10.28515625" style="256" bestFit="1" customWidth="1"/>
    <col min="8" max="8" width="9.140625" style="256"/>
    <col min="9" max="9" width="10.28515625" style="256" customWidth="1"/>
    <col min="10" max="10" width="11.7109375" style="256" customWidth="1"/>
    <col min="11" max="11" width="34.42578125" style="256" customWidth="1"/>
    <col min="12" max="12" width="10.28515625" style="256" bestFit="1" customWidth="1"/>
    <col min="13" max="13" width="5.42578125" style="256" bestFit="1" customWidth="1"/>
    <col min="14" max="15" width="10.28515625" style="256" bestFit="1" customWidth="1"/>
    <col min="16" max="16384" width="9.140625" style="256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1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66</v>
      </c>
      <c r="B4" s="360"/>
      <c r="C4" s="360"/>
      <c r="D4" s="360"/>
      <c r="E4" s="360"/>
      <c r="F4" s="360"/>
      <c r="G4" s="361"/>
      <c r="I4" s="359" t="s">
        <v>66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28" t="s">
        <v>2</v>
      </c>
      <c r="E7" s="260" t="s">
        <v>8</v>
      </c>
      <c r="F7" s="228" t="s">
        <v>5</v>
      </c>
      <c r="G7" s="229" t="s">
        <v>6</v>
      </c>
      <c r="I7" s="225" t="s">
        <v>1</v>
      </c>
      <c r="J7" s="226" t="s">
        <v>12</v>
      </c>
      <c r="K7" s="227" t="s">
        <v>0</v>
      </c>
      <c r="L7" s="228" t="s">
        <v>2</v>
      </c>
      <c r="M7" s="260" t="s">
        <v>8</v>
      </c>
      <c r="N7" s="228" t="s">
        <v>5</v>
      </c>
      <c r="O7" s="229" t="s">
        <v>6</v>
      </c>
    </row>
    <row r="8" spans="1:15" x14ac:dyDescent="0.2">
      <c r="A8" s="304"/>
      <c r="B8" s="241"/>
      <c r="C8" s="241" t="s">
        <v>80</v>
      </c>
      <c r="D8" s="305"/>
      <c r="E8" s="305"/>
      <c r="F8" s="305"/>
      <c r="G8" s="306">
        <f>D8</f>
        <v>0</v>
      </c>
      <c r="I8" s="304"/>
      <c r="J8" s="241"/>
      <c r="K8" s="281" t="s">
        <v>84</v>
      </c>
      <c r="L8" s="194"/>
      <c r="M8" s="305"/>
      <c r="N8" s="305"/>
      <c r="O8" s="306">
        <f>L8</f>
        <v>0</v>
      </c>
    </row>
    <row r="9" spans="1:15" ht="38.25" customHeight="1" x14ac:dyDescent="0.2">
      <c r="A9" s="123"/>
      <c r="B9" s="255"/>
      <c r="C9" s="281"/>
      <c r="D9" s="194"/>
      <c r="E9" s="194"/>
      <c r="F9" s="194"/>
      <c r="G9" s="307">
        <f>SUM(G8+D9-E9-F9)</f>
        <v>0</v>
      </c>
      <c r="I9" s="123"/>
      <c r="J9" s="255"/>
      <c r="K9" s="281"/>
      <c r="L9" s="194"/>
      <c r="M9" s="194"/>
      <c r="N9" s="194"/>
      <c r="O9" s="307">
        <f>SUM(O8+L9-M9-N9)</f>
        <v>0</v>
      </c>
    </row>
    <row r="10" spans="1:15" x14ac:dyDescent="0.2">
      <c r="A10" s="123"/>
      <c r="B10" s="193"/>
      <c r="C10" s="193"/>
      <c r="D10" s="194"/>
      <c r="E10" s="194"/>
      <c r="F10" s="194"/>
      <c r="G10" s="307">
        <f>SUM(G9+D10-E10-F10)</f>
        <v>0</v>
      </c>
      <c r="I10" s="123"/>
      <c r="J10" s="193"/>
      <c r="K10" s="193"/>
      <c r="L10" s="194"/>
      <c r="M10" s="194"/>
      <c r="N10" s="194"/>
      <c r="O10" s="307">
        <f>SUM(O9+L10-M10-N10)</f>
        <v>0</v>
      </c>
    </row>
    <row r="11" spans="1:15" x14ac:dyDescent="0.2">
      <c r="A11" s="123"/>
      <c r="B11" s="193"/>
      <c r="C11" s="193"/>
      <c r="D11" s="194"/>
      <c r="E11" s="194"/>
      <c r="F11" s="194"/>
      <c r="G11" s="307">
        <f>SUM(G10+D11-E11-F11)</f>
        <v>0</v>
      </c>
      <c r="I11" s="123"/>
      <c r="J11" s="193"/>
      <c r="K11" s="193"/>
      <c r="L11" s="194"/>
      <c r="M11" s="194"/>
      <c r="N11" s="194"/>
      <c r="O11" s="307">
        <f>SUM(O10+L11-M11-N11)</f>
        <v>0</v>
      </c>
    </row>
    <row r="12" spans="1:15" x14ac:dyDescent="0.2">
      <c r="A12" s="127"/>
      <c r="B12" s="124"/>
      <c r="C12" s="124"/>
      <c r="D12" s="172"/>
      <c r="E12" s="172"/>
      <c r="F12" s="172"/>
      <c r="G12" s="307">
        <f t="shared" ref="G12:G15" si="0">SUM(G11+D12-E12-F12)</f>
        <v>0</v>
      </c>
      <c r="I12" s="127"/>
      <c r="J12" s="124"/>
      <c r="K12" s="124"/>
      <c r="L12" s="172"/>
      <c r="M12" s="172"/>
      <c r="N12" s="172"/>
      <c r="O12" s="307">
        <f t="shared" ref="O12:O26" si="1">SUM(O11+L12-M12-N12)</f>
        <v>0</v>
      </c>
    </row>
    <row r="13" spans="1:15" x14ac:dyDescent="0.2">
      <c r="A13" s="127"/>
      <c r="B13" s="124"/>
      <c r="C13" s="124"/>
      <c r="D13" s="172"/>
      <c r="E13" s="172"/>
      <c r="F13" s="172"/>
      <c r="G13" s="307">
        <f t="shared" si="0"/>
        <v>0</v>
      </c>
      <c r="I13" s="127"/>
      <c r="J13" s="124"/>
      <c r="K13" s="124"/>
      <c r="L13" s="172"/>
      <c r="M13" s="172"/>
      <c r="N13" s="172"/>
      <c r="O13" s="307">
        <f t="shared" si="1"/>
        <v>0</v>
      </c>
    </row>
    <row r="14" spans="1:15" x14ac:dyDescent="0.2">
      <c r="A14" s="127"/>
      <c r="B14" s="124"/>
      <c r="C14" s="124"/>
      <c r="D14" s="172"/>
      <c r="E14" s="172"/>
      <c r="F14" s="172"/>
      <c r="G14" s="307">
        <f t="shared" si="0"/>
        <v>0</v>
      </c>
      <c r="I14" s="127"/>
      <c r="J14" s="124"/>
      <c r="K14" s="124"/>
      <c r="L14" s="172"/>
      <c r="M14" s="172"/>
      <c r="N14" s="172"/>
      <c r="O14" s="307">
        <f t="shared" si="1"/>
        <v>0</v>
      </c>
    </row>
    <row r="15" spans="1:15" x14ac:dyDescent="0.2">
      <c r="A15" s="127"/>
      <c r="B15" s="124"/>
      <c r="C15" s="124"/>
      <c r="D15" s="172"/>
      <c r="E15" s="172"/>
      <c r="F15" s="172"/>
      <c r="G15" s="307">
        <f t="shared" si="0"/>
        <v>0</v>
      </c>
      <c r="I15" s="127"/>
      <c r="J15" s="124"/>
      <c r="K15" s="124"/>
      <c r="L15" s="172"/>
      <c r="M15" s="172"/>
      <c r="N15" s="172"/>
      <c r="O15" s="307">
        <f t="shared" si="1"/>
        <v>0</v>
      </c>
    </row>
    <row r="16" spans="1:15" x14ac:dyDescent="0.2">
      <c r="A16" s="127"/>
      <c r="B16" s="124"/>
      <c r="C16" s="124"/>
      <c r="D16" s="172"/>
      <c r="E16" s="172"/>
      <c r="F16" s="172"/>
      <c r="G16" s="308">
        <f t="shared" ref="G16:G26" si="2">SUM(G15+D16-E16-F16)</f>
        <v>0</v>
      </c>
      <c r="I16" s="127"/>
      <c r="J16" s="124"/>
      <c r="K16" s="124"/>
      <c r="L16" s="172"/>
      <c r="M16" s="172"/>
      <c r="N16" s="172"/>
      <c r="O16" s="308">
        <f t="shared" si="1"/>
        <v>0</v>
      </c>
    </row>
    <row r="17" spans="1:15" x14ac:dyDescent="0.2">
      <c r="A17" s="127"/>
      <c r="B17" s="124"/>
      <c r="C17" s="124"/>
      <c r="D17" s="172"/>
      <c r="E17" s="172"/>
      <c r="F17" s="172"/>
      <c r="G17" s="308">
        <f t="shared" si="2"/>
        <v>0</v>
      </c>
      <c r="I17" s="127"/>
      <c r="J17" s="124"/>
      <c r="K17" s="124"/>
      <c r="L17" s="172"/>
      <c r="M17" s="172"/>
      <c r="N17" s="172"/>
      <c r="O17" s="308">
        <f t="shared" si="1"/>
        <v>0</v>
      </c>
    </row>
    <row r="18" spans="1:15" x14ac:dyDescent="0.2">
      <c r="A18" s="127"/>
      <c r="B18" s="124"/>
      <c r="C18" s="124"/>
      <c r="D18" s="172"/>
      <c r="E18" s="172"/>
      <c r="F18" s="172"/>
      <c r="G18" s="308">
        <f t="shared" si="2"/>
        <v>0</v>
      </c>
      <c r="I18" s="127"/>
      <c r="J18" s="124"/>
      <c r="K18" s="124"/>
      <c r="L18" s="172"/>
      <c r="M18" s="172"/>
      <c r="N18" s="172"/>
      <c r="O18" s="308">
        <f t="shared" si="1"/>
        <v>0</v>
      </c>
    </row>
    <row r="19" spans="1:15" x14ac:dyDescent="0.2">
      <c r="A19" s="127"/>
      <c r="B19" s="124"/>
      <c r="C19" s="124"/>
      <c r="D19" s="172"/>
      <c r="E19" s="172"/>
      <c r="F19" s="172"/>
      <c r="G19" s="308">
        <f t="shared" si="2"/>
        <v>0</v>
      </c>
      <c r="I19" s="127"/>
      <c r="J19" s="124"/>
      <c r="K19" s="124"/>
      <c r="L19" s="172"/>
      <c r="M19" s="172"/>
      <c r="N19" s="172"/>
      <c r="O19" s="308">
        <f t="shared" si="1"/>
        <v>0</v>
      </c>
    </row>
    <row r="20" spans="1:15" x14ac:dyDescent="0.2">
      <c r="A20" s="127"/>
      <c r="B20" s="124"/>
      <c r="C20" s="124"/>
      <c r="D20" s="172"/>
      <c r="E20" s="172"/>
      <c r="F20" s="172"/>
      <c r="G20" s="308">
        <f t="shared" si="2"/>
        <v>0</v>
      </c>
      <c r="I20" s="127"/>
      <c r="J20" s="124"/>
      <c r="K20" s="124"/>
      <c r="L20" s="172"/>
      <c r="M20" s="172"/>
      <c r="N20" s="172"/>
      <c r="O20" s="308">
        <f t="shared" si="1"/>
        <v>0</v>
      </c>
    </row>
    <row r="21" spans="1:15" x14ac:dyDescent="0.2">
      <c r="A21" s="127"/>
      <c r="B21" s="124"/>
      <c r="C21" s="124"/>
      <c r="D21" s="172"/>
      <c r="E21" s="172"/>
      <c r="F21" s="172"/>
      <c r="G21" s="308">
        <f t="shared" si="2"/>
        <v>0</v>
      </c>
      <c r="I21" s="127"/>
      <c r="J21" s="124"/>
      <c r="K21" s="124"/>
      <c r="L21" s="172"/>
      <c r="M21" s="172"/>
      <c r="N21" s="172"/>
      <c r="O21" s="308">
        <f t="shared" si="1"/>
        <v>0</v>
      </c>
    </row>
    <row r="22" spans="1:15" x14ac:dyDescent="0.2">
      <c r="A22" s="127"/>
      <c r="B22" s="124"/>
      <c r="C22" s="124"/>
      <c r="D22" s="172"/>
      <c r="E22" s="172"/>
      <c r="F22" s="172"/>
      <c r="G22" s="308">
        <f t="shared" si="2"/>
        <v>0</v>
      </c>
      <c r="I22" s="127"/>
      <c r="J22" s="124"/>
      <c r="K22" s="124"/>
      <c r="L22" s="172"/>
      <c r="M22" s="172"/>
      <c r="N22" s="172"/>
      <c r="O22" s="308">
        <f t="shared" si="1"/>
        <v>0</v>
      </c>
    </row>
    <row r="23" spans="1:15" x14ac:dyDescent="0.2">
      <c r="A23" s="127"/>
      <c r="B23" s="124"/>
      <c r="C23" s="124"/>
      <c r="D23" s="172"/>
      <c r="E23" s="172"/>
      <c r="F23" s="172"/>
      <c r="G23" s="308">
        <f t="shared" si="2"/>
        <v>0</v>
      </c>
      <c r="I23" s="127"/>
      <c r="J23" s="124"/>
      <c r="K23" s="124"/>
      <c r="L23" s="172"/>
      <c r="M23" s="172"/>
      <c r="N23" s="172"/>
      <c r="O23" s="308">
        <f t="shared" si="1"/>
        <v>0</v>
      </c>
    </row>
    <row r="24" spans="1:15" x14ac:dyDescent="0.2">
      <c r="A24" s="127"/>
      <c r="B24" s="124"/>
      <c r="C24" s="124"/>
      <c r="D24" s="172"/>
      <c r="E24" s="172"/>
      <c r="F24" s="172"/>
      <c r="G24" s="308">
        <f t="shared" si="2"/>
        <v>0</v>
      </c>
      <c r="I24" s="127"/>
      <c r="J24" s="124"/>
      <c r="K24" s="124"/>
      <c r="L24" s="172"/>
      <c r="M24" s="172"/>
      <c r="N24" s="172"/>
      <c r="O24" s="308">
        <f t="shared" si="1"/>
        <v>0</v>
      </c>
    </row>
    <row r="25" spans="1:15" x14ac:dyDescent="0.2">
      <c r="A25" s="127"/>
      <c r="B25" s="124"/>
      <c r="C25" s="124"/>
      <c r="D25" s="172"/>
      <c r="E25" s="172"/>
      <c r="F25" s="172"/>
      <c r="G25" s="308">
        <f t="shared" si="2"/>
        <v>0</v>
      </c>
      <c r="I25" s="127"/>
      <c r="J25" s="124"/>
      <c r="K25" s="124"/>
      <c r="L25" s="172"/>
      <c r="M25" s="172"/>
      <c r="N25" s="172"/>
      <c r="O25" s="308">
        <f t="shared" si="1"/>
        <v>0</v>
      </c>
    </row>
    <row r="26" spans="1:15" ht="13.5" thickBot="1" x14ac:dyDescent="0.25">
      <c r="A26" s="128"/>
      <c r="B26" s="129"/>
      <c r="C26" s="129"/>
      <c r="D26" s="174"/>
      <c r="E26" s="174"/>
      <c r="F26" s="174"/>
      <c r="G26" s="175">
        <f t="shared" si="2"/>
        <v>0</v>
      </c>
      <c r="I26" s="128"/>
      <c r="J26" s="129"/>
      <c r="K26" s="129"/>
      <c r="L26" s="174"/>
      <c r="M26" s="174"/>
      <c r="N26" s="174"/>
      <c r="O26" s="175">
        <f t="shared" si="1"/>
        <v>0</v>
      </c>
    </row>
    <row r="27" spans="1:15" ht="13.5" thickTop="1" x14ac:dyDescent="0.2">
      <c r="A27" s="120"/>
      <c r="B27" s="121"/>
      <c r="C27" s="121"/>
      <c r="D27" s="168"/>
      <c r="E27" s="168"/>
      <c r="F27" s="168"/>
      <c r="G27" s="169"/>
      <c r="I27" s="120"/>
      <c r="J27" s="121"/>
      <c r="K27" s="121"/>
      <c r="L27" s="168"/>
      <c r="M27" s="168"/>
      <c r="N27" s="168"/>
      <c r="O27" s="169"/>
    </row>
    <row r="28" spans="1:15" ht="13.5" thickBot="1" x14ac:dyDescent="0.25">
      <c r="A28" s="131" t="s">
        <v>3</v>
      </c>
      <c r="B28" s="132"/>
      <c r="C28" s="132"/>
      <c r="D28" s="166"/>
      <c r="E28" s="176"/>
      <c r="F28" s="176"/>
      <c r="G28" s="218">
        <f>G26</f>
        <v>0</v>
      </c>
      <c r="I28" s="131" t="s">
        <v>3</v>
      </c>
      <c r="J28" s="132"/>
      <c r="K28" s="132"/>
      <c r="L28" s="166"/>
      <c r="M28" s="176"/>
      <c r="N28" s="176"/>
      <c r="O28" s="218">
        <f>O26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O27"/>
  <sheetViews>
    <sheetView topLeftCell="D1" workbookViewId="0">
      <selection activeCell="H1" sqref="H1"/>
    </sheetView>
  </sheetViews>
  <sheetFormatPr defaultRowHeight="12.75" x14ac:dyDescent="0.2"/>
  <cols>
    <col min="1" max="1" width="10.5703125" customWidth="1"/>
    <col min="2" max="2" width="9.28515625" bestFit="1" customWidth="1"/>
    <col min="3" max="3" width="34" customWidth="1"/>
    <col min="4" max="4" width="12.85546875" customWidth="1"/>
    <col min="5" max="5" width="5.42578125" bestFit="1" customWidth="1"/>
    <col min="6" max="6" width="10.28515625" bestFit="1" customWidth="1"/>
    <col min="7" max="7" width="13" customWidth="1"/>
    <col min="9" max="9" width="10.5703125" customWidth="1"/>
    <col min="10" max="10" width="9.28515625" bestFit="1" customWidth="1"/>
    <col min="11" max="11" width="34" customWidth="1"/>
    <col min="12" max="12" width="12.85546875" customWidth="1"/>
    <col min="13" max="13" width="5.42578125" bestFit="1" customWidth="1"/>
    <col min="14" max="14" width="10.28515625" bestFit="1" customWidth="1"/>
    <col min="15" max="15" width="13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67</v>
      </c>
      <c r="B4" s="360"/>
      <c r="C4" s="360"/>
      <c r="D4" s="360"/>
      <c r="E4" s="360"/>
      <c r="F4" s="360"/>
      <c r="G4" s="361"/>
      <c r="I4" s="359" t="s">
        <v>67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60" t="s">
        <v>8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60" t="s">
        <v>8</v>
      </c>
      <c r="N7" s="237" t="s">
        <v>5</v>
      </c>
      <c r="O7" s="238" t="s">
        <v>6</v>
      </c>
    </row>
    <row r="8" spans="1:15" x14ac:dyDescent="0.2">
      <c r="A8" s="257"/>
      <c r="B8" s="247"/>
      <c r="C8" s="247" t="s">
        <v>80</v>
      </c>
      <c r="D8" s="258">
        <v>3551</v>
      </c>
      <c r="E8" s="258"/>
      <c r="F8" s="258"/>
      <c r="G8" s="259">
        <f>D8</f>
        <v>3551</v>
      </c>
      <c r="I8" s="14"/>
      <c r="J8" s="9"/>
      <c r="K8" s="64" t="s">
        <v>84</v>
      </c>
      <c r="L8" s="75">
        <v>180</v>
      </c>
      <c r="M8" s="75"/>
      <c r="N8" s="76"/>
      <c r="O8" s="259">
        <f>L8</f>
        <v>180</v>
      </c>
    </row>
    <row r="9" spans="1:15" x14ac:dyDescent="0.2">
      <c r="A9" s="14">
        <v>42690</v>
      </c>
      <c r="B9" s="9"/>
      <c r="C9" s="64" t="s">
        <v>117</v>
      </c>
      <c r="D9" s="75"/>
      <c r="E9" s="75"/>
      <c r="F9" s="76">
        <v>1240</v>
      </c>
      <c r="G9" s="88">
        <f t="shared" ref="G9:G25" si="0">SUM(G8+D9-E9-F9)</f>
        <v>2311</v>
      </c>
      <c r="I9" s="14">
        <v>42818</v>
      </c>
      <c r="J9" s="9"/>
      <c r="K9" s="64" t="s">
        <v>243</v>
      </c>
      <c r="L9" s="75"/>
      <c r="M9" s="75"/>
      <c r="N9" s="76">
        <f>+(141-20.25)/2</f>
        <v>60.375</v>
      </c>
      <c r="O9" s="88">
        <f t="shared" ref="O9:O25" si="1">SUM(O8+L9-M9-N9)</f>
        <v>119.625</v>
      </c>
    </row>
    <row r="10" spans="1:15" x14ac:dyDescent="0.2">
      <c r="A10" s="14">
        <v>42704</v>
      </c>
      <c r="B10" s="48"/>
      <c r="C10" s="64" t="s">
        <v>139</v>
      </c>
      <c r="D10" s="75"/>
      <c r="E10" s="75"/>
      <c r="F10" s="76">
        <v>1488.8</v>
      </c>
      <c r="G10" s="88">
        <f t="shared" si="0"/>
        <v>822.2</v>
      </c>
      <c r="I10" s="14">
        <v>42851</v>
      </c>
      <c r="J10" s="9">
        <v>17651</v>
      </c>
      <c r="K10" s="64" t="s">
        <v>252</v>
      </c>
      <c r="L10" s="75"/>
      <c r="M10" s="75"/>
      <c r="N10" s="76">
        <v>146</v>
      </c>
      <c r="O10" s="88">
        <f t="shared" si="1"/>
        <v>-26.375</v>
      </c>
    </row>
    <row r="11" spans="1:15" x14ac:dyDescent="0.2">
      <c r="A11" s="14">
        <v>42708</v>
      </c>
      <c r="B11" s="9"/>
      <c r="C11" s="64" t="s">
        <v>143</v>
      </c>
      <c r="D11" s="75"/>
      <c r="E11" s="75"/>
      <c r="F11" s="76">
        <v>893.88</v>
      </c>
      <c r="G11" s="88">
        <f t="shared" si="0"/>
        <v>-71.67999999999995</v>
      </c>
      <c r="I11" s="14"/>
      <c r="J11" s="9"/>
      <c r="K11" s="9"/>
      <c r="L11" s="75"/>
      <c r="M11" s="75"/>
      <c r="N11" s="76"/>
      <c r="O11" s="88">
        <f t="shared" si="1"/>
        <v>-26.375</v>
      </c>
    </row>
    <row r="12" spans="1:15" x14ac:dyDescent="0.2">
      <c r="A12" s="14">
        <v>42719</v>
      </c>
      <c r="B12" s="9"/>
      <c r="C12" s="64" t="s">
        <v>152</v>
      </c>
      <c r="D12" s="75">
        <v>71.680000000000007</v>
      </c>
      <c r="E12" s="75"/>
      <c r="F12" s="76"/>
      <c r="G12" s="88">
        <f t="shared" si="0"/>
        <v>5.6843418860808015E-14</v>
      </c>
      <c r="I12" s="14"/>
      <c r="J12" s="9"/>
      <c r="K12" s="64"/>
      <c r="L12" s="75"/>
      <c r="M12" s="75"/>
      <c r="N12" s="76"/>
      <c r="O12" s="88">
        <f t="shared" si="1"/>
        <v>-26.375</v>
      </c>
    </row>
    <row r="13" spans="1:15" x14ac:dyDescent="0.2">
      <c r="A13" s="14"/>
      <c r="B13" s="9"/>
      <c r="C13" s="64"/>
      <c r="D13" s="75"/>
      <c r="E13" s="75"/>
      <c r="F13" s="76"/>
      <c r="G13" s="88">
        <f t="shared" si="0"/>
        <v>5.6843418860808015E-14</v>
      </c>
      <c r="I13" s="14"/>
      <c r="J13" s="9"/>
      <c r="K13" s="64"/>
      <c r="L13" s="75"/>
      <c r="M13" s="75"/>
      <c r="N13" s="76"/>
      <c r="O13" s="88">
        <f t="shared" si="1"/>
        <v>-26.375</v>
      </c>
    </row>
    <row r="14" spans="1:15" x14ac:dyDescent="0.2">
      <c r="A14" s="14"/>
      <c r="B14" s="9"/>
      <c r="C14" s="9"/>
      <c r="D14" s="75"/>
      <c r="E14" s="75"/>
      <c r="F14" s="76"/>
      <c r="G14" s="88">
        <f t="shared" si="0"/>
        <v>5.6843418860808015E-14</v>
      </c>
      <c r="I14" s="14"/>
      <c r="J14" s="9"/>
      <c r="K14" s="9"/>
      <c r="L14" s="75"/>
      <c r="M14" s="75"/>
      <c r="N14" s="76"/>
      <c r="O14" s="88">
        <f t="shared" si="1"/>
        <v>-26.375</v>
      </c>
    </row>
    <row r="15" spans="1:15" x14ac:dyDescent="0.2">
      <c r="A15" s="14"/>
      <c r="B15" s="9"/>
      <c r="C15" s="9"/>
      <c r="D15" s="75"/>
      <c r="E15" s="75"/>
      <c r="F15" s="76"/>
      <c r="G15" s="88">
        <f t="shared" si="0"/>
        <v>5.6843418860808015E-14</v>
      </c>
      <c r="I15" s="14"/>
      <c r="J15" s="9"/>
      <c r="K15" s="9"/>
      <c r="L15" s="75"/>
      <c r="M15" s="75"/>
      <c r="N15" s="76"/>
      <c r="O15" s="88">
        <f t="shared" si="1"/>
        <v>-26.375</v>
      </c>
    </row>
    <row r="16" spans="1:15" x14ac:dyDescent="0.2">
      <c r="A16" s="16"/>
      <c r="B16" s="9"/>
      <c r="C16" s="9"/>
      <c r="D16" s="75"/>
      <c r="E16" s="75"/>
      <c r="F16" s="75"/>
      <c r="G16" s="88">
        <f t="shared" si="0"/>
        <v>5.6843418860808015E-14</v>
      </c>
      <c r="I16" s="16"/>
      <c r="J16" s="9"/>
      <c r="K16" s="9"/>
      <c r="L16" s="75"/>
      <c r="M16" s="75"/>
      <c r="N16" s="75"/>
      <c r="O16" s="88">
        <f t="shared" si="1"/>
        <v>-26.375</v>
      </c>
    </row>
    <row r="17" spans="1:15" x14ac:dyDescent="0.2">
      <c r="A17" s="16"/>
      <c r="B17" s="9"/>
      <c r="C17" s="9"/>
      <c r="D17" s="75"/>
      <c r="E17" s="75"/>
      <c r="F17" s="75"/>
      <c r="G17" s="88">
        <f t="shared" si="0"/>
        <v>5.6843418860808015E-14</v>
      </c>
      <c r="I17" s="16"/>
      <c r="J17" s="9"/>
      <c r="K17" s="9"/>
      <c r="L17" s="75"/>
      <c r="M17" s="75"/>
      <c r="N17" s="75"/>
      <c r="O17" s="88">
        <f t="shared" si="1"/>
        <v>-26.375</v>
      </c>
    </row>
    <row r="18" spans="1:15" x14ac:dyDescent="0.2">
      <c r="A18" s="16"/>
      <c r="B18" s="9"/>
      <c r="C18" s="9"/>
      <c r="D18" s="75"/>
      <c r="E18" s="75"/>
      <c r="F18" s="75"/>
      <c r="G18" s="92">
        <f t="shared" si="0"/>
        <v>5.6843418860808015E-14</v>
      </c>
      <c r="I18" s="16"/>
      <c r="J18" s="9"/>
      <c r="K18" s="9"/>
      <c r="L18" s="75"/>
      <c r="M18" s="75"/>
      <c r="N18" s="75"/>
      <c r="O18" s="92">
        <f t="shared" si="1"/>
        <v>-26.375</v>
      </c>
    </row>
    <row r="19" spans="1:15" x14ac:dyDescent="0.2">
      <c r="A19" s="16"/>
      <c r="B19" s="9"/>
      <c r="C19" s="9"/>
      <c r="D19" s="75"/>
      <c r="E19" s="75"/>
      <c r="F19" s="75"/>
      <c r="G19" s="92">
        <f t="shared" si="0"/>
        <v>5.6843418860808015E-14</v>
      </c>
      <c r="I19" s="16"/>
      <c r="J19" s="9"/>
      <c r="K19" s="9"/>
      <c r="L19" s="75"/>
      <c r="M19" s="75"/>
      <c r="N19" s="75"/>
      <c r="O19" s="92">
        <f t="shared" si="1"/>
        <v>-26.375</v>
      </c>
    </row>
    <row r="20" spans="1:15" x14ac:dyDescent="0.2">
      <c r="A20" s="16"/>
      <c r="B20" s="9"/>
      <c r="C20" s="9"/>
      <c r="D20" s="75"/>
      <c r="E20" s="75"/>
      <c r="F20" s="75"/>
      <c r="G20" s="92">
        <f t="shared" si="0"/>
        <v>5.6843418860808015E-14</v>
      </c>
      <c r="I20" s="16"/>
      <c r="J20" s="9"/>
      <c r="K20" s="9"/>
      <c r="L20" s="75"/>
      <c r="M20" s="75"/>
      <c r="N20" s="75"/>
      <c r="O20" s="92">
        <f t="shared" si="1"/>
        <v>-26.375</v>
      </c>
    </row>
    <row r="21" spans="1:15" x14ac:dyDescent="0.2">
      <c r="A21" s="16"/>
      <c r="B21" s="9"/>
      <c r="C21" s="9"/>
      <c r="D21" s="75"/>
      <c r="E21" s="75"/>
      <c r="F21" s="75"/>
      <c r="G21" s="92">
        <f t="shared" si="0"/>
        <v>5.6843418860808015E-14</v>
      </c>
      <c r="I21" s="16"/>
      <c r="J21" s="9"/>
      <c r="K21" s="9"/>
      <c r="L21" s="75"/>
      <c r="M21" s="75"/>
      <c r="N21" s="75"/>
      <c r="O21" s="92">
        <f t="shared" si="1"/>
        <v>-26.375</v>
      </c>
    </row>
    <row r="22" spans="1:15" x14ac:dyDescent="0.2">
      <c r="A22" s="16"/>
      <c r="B22" s="9"/>
      <c r="C22" s="9"/>
      <c r="D22" s="75"/>
      <c r="E22" s="75"/>
      <c r="F22" s="75"/>
      <c r="G22" s="92">
        <f t="shared" si="0"/>
        <v>5.6843418860808015E-14</v>
      </c>
      <c r="I22" s="16"/>
      <c r="J22" s="9"/>
      <c r="K22" s="9"/>
      <c r="L22" s="75"/>
      <c r="M22" s="75"/>
      <c r="N22" s="75"/>
      <c r="O22" s="92">
        <f t="shared" si="1"/>
        <v>-26.375</v>
      </c>
    </row>
    <row r="23" spans="1:15" x14ac:dyDescent="0.2">
      <c r="A23" s="16"/>
      <c r="B23" s="9"/>
      <c r="C23" s="9"/>
      <c r="D23" s="75"/>
      <c r="E23" s="75"/>
      <c r="F23" s="75"/>
      <c r="G23" s="92">
        <f t="shared" si="0"/>
        <v>5.6843418860808015E-14</v>
      </c>
      <c r="I23" s="16"/>
      <c r="J23" s="9"/>
      <c r="K23" s="9"/>
      <c r="L23" s="75"/>
      <c r="M23" s="75"/>
      <c r="N23" s="75"/>
      <c r="O23" s="92">
        <f t="shared" si="1"/>
        <v>-26.375</v>
      </c>
    </row>
    <row r="24" spans="1:15" x14ac:dyDescent="0.2">
      <c r="A24" s="16"/>
      <c r="B24" s="9"/>
      <c r="C24" s="9"/>
      <c r="D24" s="75"/>
      <c r="E24" s="75"/>
      <c r="F24" s="75"/>
      <c r="G24" s="92">
        <f t="shared" si="0"/>
        <v>5.6843418860808015E-14</v>
      </c>
      <c r="I24" s="16"/>
      <c r="J24" s="9"/>
      <c r="K24" s="9"/>
      <c r="L24" s="75"/>
      <c r="M24" s="75"/>
      <c r="N24" s="75"/>
      <c r="O24" s="92">
        <f t="shared" si="1"/>
        <v>-26.375</v>
      </c>
    </row>
    <row r="25" spans="1:15" ht="13.5" thickBot="1" x14ac:dyDescent="0.25">
      <c r="A25" s="137"/>
      <c r="B25" s="138"/>
      <c r="C25" s="138"/>
      <c r="D25" s="145"/>
      <c r="E25" s="145"/>
      <c r="F25" s="145"/>
      <c r="G25" s="146">
        <f t="shared" si="0"/>
        <v>5.6843418860808015E-14</v>
      </c>
      <c r="I25" s="137"/>
      <c r="J25" s="138"/>
      <c r="K25" s="138"/>
      <c r="L25" s="145"/>
      <c r="M25" s="145"/>
      <c r="N25" s="145"/>
      <c r="O25" s="146">
        <f t="shared" si="1"/>
        <v>-26.375</v>
      </c>
    </row>
    <row r="26" spans="1:15" ht="13.5" thickTop="1" x14ac:dyDescent="0.2">
      <c r="A26" s="279"/>
      <c r="B26" s="133"/>
      <c r="C26" s="133"/>
      <c r="D26" s="142"/>
      <c r="E26" s="142"/>
      <c r="F26" s="142"/>
      <c r="G26" s="143"/>
      <c r="I26" s="279"/>
      <c r="J26" s="133"/>
      <c r="K26" s="133"/>
      <c r="L26" s="142"/>
      <c r="M26" s="142"/>
      <c r="N26" s="142"/>
      <c r="O26" s="143"/>
    </row>
    <row r="27" spans="1:15" ht="13.5" thickBot="1" x14ac:dyDescent="0.25">
      <c r="A27" s="139" t="s">
        <v>3</v>
      </c>
      <c r="B27" s="140"/>
      <c r="C27" s="140"/>
      <c r="D27" s="141"/>
      <c r="E27" s="147"/>
      <c r="F27" s="147"/>
      <c r="G27" s="217">
        <f>G25</f>
        <v>5.6843418860808015E-14</v>
      </c>
      <c r="I27" s="139" t="s">
        <v>3</v>
      </c>
      <c r="J27" s="140"/>
      <c r="K27" s="140"/>
      <c r="L27" s="141"/>
      <c r="M27" s="147"/>
      <c r="N27" s="147"/>
      <c r="O27" s="217">
        <f>O25</f>
        <v>-26.375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24"/>
  <sheetViews>
    <sheetView topLeftCell="F1" workbookViewId="0">
      <selection activeCell="P6" sqref="P6"/>
    </sheetView>
  </sheetViews>
  <sheetFormatPr defaultRowHeight="12.75" x14ac:dyDescent="0.2"/>
  <cols>
    <col min="1" max="1" width="11.85546875" style="49" bestFit="1" customWidth="1"/>
    <col min="2" max="2" width="9.28515625" style="49" bestFit="1" customWidth="1"/>
    <col min="3" max="3" width="22.42578125" style="49" customWidth="1"/>
    <col min="4" max="4" width="15.140625" style="49" bestFit="1" customWidth="1"/>
    <col min="5" max="5" width="11.85546875" style="49" customWidth="1"/>
    <col min="6" max="6" width="10.42578125" style="49" bestFit="1" customWidth="1"/>
    <col min="7" max="7" width="12.5703125" style="49" customWidth="1"/>
    <col min="8" max="8" width="9.140625" style="49"/>
    <col min="9" max="9" width="11.85546875" style="49" bestFit="1" customWidth="1"/>
    <col min="10" max="10" width="9.28515625" style="49" bestFit="1" customWidth="1"/>
    <col min="11" max="11" width="22.42578125" style="49" customWidth="1"/>
    <col min="12" max="12" width="15.140625" style="49" bestFit="1" customWidth="1"/>
    <col min="13" max="13" width="11.85546875" style="49" customWidth="1"/>
    <col min="14" max="14" width="10.42578125" style="49" bestFit="1" customWidth="1"/>
    <col min="15" max="15" width="12.5703125" style="49" customWidth="1"/>
    <col min="16" max="16384" width="9.140625" style="49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customHeight="1" x14ac:dyDescent="0.5">
      <c r="A4" s="359" t="s">
        <v>44</v>
      </c>
      <c r="B4" s="360"/>
      <c r="C4" s="360"/>
      <c r="D4" s="360"/>
      <c r="E4" s="360"/>
      <c r="F4" s="360"/>
      <c r="G4" s="361"/>
      <c r="H4" s="103"/>
      <c r="I4" s="359" t="s">
        <v>44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H5" s="104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39" t="s">
        <v>2</v>
      </c>
      <c r="E7" s="260" t="s">
        <v>8</v>
      </c>
      <c r="F7" s="239" t="s">
        <v>5</v>
      </c>
      <c r="G7" s="240" t="s">
        <v>6</v>
      </c>
      <c r="I7" s="225" t="s">
        <v>1</v>
      </c>
      <c r="J7" s="226" t="s">
        <v>12</v>
      </c>
      <c r="K7" s="227" t="s">
        <v>0</v>
      </c>
      <c r="L7" s="239" t="s">
        <v>2</v>
      </c>
      <c r="M7" s="260" t="s">
        <v>8</v>
      </c>
      <c r="N7" s="239" t="s">
        <v>5</v>
      </c>
      <c r="O7" s="240" t="s">
        <v>6</v>
      </c>
    </row>
    <row r="8" spans="1:15" x14ac:dyDescent="0.2">
      <c r="A8" s="257"/>
      <c r="B8" s="247"/>
      <c r="C8" s="247" t="s">
        <v>80</v>
      </c>
      <c r="D8" s="258"/>
      <c r="E8" s="258"/>
      <c r="F8" s="258"/>
      <c r="G8" s="259"/>
      <c r="I8" s="257"/>
      <c r="J8" s="247"/>
      <c r="K8" s="247" t="s">
        <v>84</v>
      </c>
      <c r="L8" s="258"/>
      <c r="M8" s="258"/>
      <c r="N8" s="258"/>
      <c r="O8" s="259"/>
    </row>
    <row r="9" spans="1:15" x14ac:dyDescent="0.2">
      <c r="A9" s="14"/>
      <c r="B9" s="9"/>
      <c r="C9" s="9"/>
      <c r="D9" s="111"/>
      <c r="E9" s="111"/>
      <c r="F9" s="112"/>
      <c r="G9" s="110">
        <f t="shared" ref="G9:G15" si="0">SUM(G8+D9-E9-F9)</f>
        <v>0</v>
      </c>
      <c r="I9" s="14"/>
      <c r="J9" s="9"/>
      <c r="K9" s="9"/>
      <c r="L9" s="111"/>
      <c r="M9" s="111"/>
      <c r="N9" s="112"/>
      <c r="O9" s="110">
        <f t="shared" ref="O9:O22" si="1">SUM(O8+L9-M9-N9)</f>
        <v>0</v>
      </c>
    </row>
    <row r="10" spans="1:15" x14ac:dyDescent="0.2">
      <c r="A10" s="14"/>
      <c r="B10" s="9"/>
      <c r="C10" s="64"/>
      <c r="D10" s="111"/>
      <c r="E10" s="111"/>
      <c r="F10" s="112"/>
      <c r="G10" s="110">
        <f t="shared" si="0"/>
        <v>0</v>
      </c>
      <c r="I10" s="14"/>
      <c r="J10" s="9"/>
      <c r="K10" s="64"/>
      <c r="L10" s="111"/>
      <c r="M10" s="111"/>
      <c r="N10" s="112"/>
      <c r="O10" s="110">
        <f t="shared" si="1"/>
        <v>0</v>
      </c>
    </row>
    <row r="11" spans="1:15" x14ac:dyDescent="0.2">
      <c r="A11" s="14"/>
      <c r="B11" s="9"/>
      <c r="C11" s="58"/>
      <c r="D11" s="111"/>
      <c r="E11" s="111"/>
      <c r="F11" s="112"/>
      <c r="G11" s="110">
        <f t="shared" si="0"/>
        <v>0</v>
      </c>
      <c r="I11" s="14"/>
      <c r="J11" s="9"/>
      <c r="K11" s="58"/>
      <c r="L11" s="111"/>
      <c r="M11" s="111"/>
      <c r="N11" s="112"/>
      <c r="O11" s="110">
        <f t="shared" si="1"/>
        <v>0</v>
      </c>
    </row>
    <row r="12" spans="1:15" x14ac:dyDescent="0.2">
      <c r="A12" s="16"/>
      <c r="B12" s="9"/>
      <c r="C12" s="9"/>
      <c r="D12" s="111"/>
      <c r="E12" s="111"/>
      <c r="F12" s="111"/>
      <c r="G12" s="110">
        <f t="shared" si="0"/>
        <v>0</v>
      </c>
      <c r="I12" s="16"/>
      <c r="J12" s="9"/>
      <c r="K12" s="9"/>
      <c r="L12" s="111"/>
      <c r="M12" s="111"/>
      <c r="N12" s="111"/>
      <c r="O12" s="110">
        <f t="shared" si="1"/>
        <v>0</v>
      </c>
    </row>
    <row r="13" spans="1:15" x14ac:dyDescent="0.2">
      <c r="A13" s="16"/>
      <c r="B13" s="9"/>
      <c r="C13" s="9"/>
      <c r="D13" s="111"/>
      <c r="E13" s="111"/>
      <c r="F13" s="111"/>
      <c r="G13" s="110">
        <f t="shared" si="0"/>
        <v>0</v>
      </c>
      <c r="I13" s="16"/>
      <c r="J13" s="9"/>
      <c r="K13" s="9"/>
      <c r="L13" s="111"/>
      <c r="M13" s="111"/>
      <c r="N13" s="111"/>
      <c r="O13" s="110">
        <f t="shared" si="1"/>
        <v>0</v>
      </c>
    </row>
    <row r="14" spans="1:15" x14ac:dyDescent="0.2">
      <c r="A14" s="16"/>
      <c r="B14" s="9"/>
      <c r="C14" s="9"/>
      <c r="D14" s="111"/>
      <c r="E14" s="111"/>
      <c r="F14" s="111"/>
      <c r="G14" s="110">
        <f t="shared" si="0"/>
        <v>0</v>
      </c>
      <c r="I14" s="16"/>
      <c r="J14" s="9"/>
      <c r="K14" s="9"/>
      <c r="L14" s="111"/>
      <c r="M14" s="111"/>
      <c r="N14" s="111"/>
      <c r="O14" s="110">
        <f t="shared" si="1"/>
        <v>0</v>
      </c>
    </row>
    <row r="15" spans="1:15" x14ac:dyDescent="0.2">
      <c r="A15" s="16"/>
      <c r="B15" s="9"/>
      <c r="C15" s="9"/>
      <c r="D15" s="111"/>
      <c r="E15" s="111"/>
      <c r="F15" s="111"/>
      <c r="G15" s="110">
        <f t="shared" si="0"/>
        <v>0</v>
      </c>
      <c r="I15" s="16"/>
      <c r="J15" s="9"/>
      <c r="K15" s="9"/>
      <c r="L15" s="111"/>
      <c r="M15" s="111"/>
      <c r="N15" s="111"/>
      <c r="O15" s="110">
        <f t="shared" si="1"/>
        <v>0</v>
      </c>
    </row>
    <row r="16" spans="1:15" x14ac:dyDescent="0.2">
      <c r="A16" s="16"/>
      <c r="B16" s="9"/>
      <c r="C16" s="9"/>
      <c r="D16" s="111"/>
      <c r="E16" s="111"/>
      <c r="F16" s="111"/>
      <c r="G16" s="115">
        <f t="shared" ref="G16:G22" si="2">SUM(G15+D16-E16-F16)</f>
        <v>0</v>
      </c>
      <c r="I16" s="16"/>
      <c r="J16" s="9"/>
      <c r="K16" s="9"/>
      <c r="L16" s="111"/>
      <c r="M16" s="111"/>
      <c r="N16" s="111"/>
      <c r="O16" s="115">
        <f t="shared" si="1"/>
        <v>0</v>
      </c>
    </row>
    <row r="17" spans="1:15" x14ac:dyDescent="0.2">
      <c r="A17" s="16"/>
      <c r="B17" s="9"/>
      <c r="C17" s="9"/>
      <c r="D17" s="111"/>
      <c r="E17" s="111"/>
      <c r="F17" s="111"/>
      <c r="G17" s="115">
        <f t="shared" si="2"/>
        <v>0</v>
      </c>
      <c r="I17" s="16"/>
      <c r="J17" s="9"/>
      <c r="K17" s="9"/>
      <c r="L17" s="111"/>
      <c r="M17" s="111"/>
      <c r="N17" s="111"/>
      <c r="O17" s="115">
        <f t="shared" si="1"/>
        <v>0</v>
      </c>
    </row>
    <row r="18" spans="1:15" x14ac:dyDescent="0.2">
      <c r="A18" s="16"/>
      <c r="B18" s="9"/>
      <c r="C18" s="9"/>
      <c r="D18" s="111"/>
      <c r="E18" s="111"/>
      <c r="F18" s="111"/>
      <c r="G18" s="115">
        <f t="shared" si="2"/>
        <v>0</v>
      </c>
      <c r="I18" s="16"/>
      <c r="J18" s="9"/>
      <c r="K18" s="9"/>
      <c r="L18" s="111"/>
      <c r="M18" s="111"/>
      <c r="N18" s="111"/>
      <c r="O18" s="115">
        <f t="shared" si="1"/>
        <v>0</v>
      </c>
    </row>
    <row r="19" spans="1:15" x14ac:dyDescent="0.2">
      <c r="A19" s="16"/>
      <c r="B19" s="9"/>
      <c r="C19" s="9"/>
      <c r="D19" s="111"/>
      <c r="E19" s="111"/>
      <c r="F19" s="111"/>
      <c r="G19" s="115">
        <f t="shared" si="2"/>
        <v>0</v>
      </c>
      <c r="I19" s="16"/>
      <c r="J19" s="9"/>
      <c r="K19" s="9"/>
      <c r="L19" s="111"/>
      <c r="M19" s="111"/>
      <c r="N19" s="111"/>
      <c r="O19" s="115">
        <f t="shared" si="1"/>
        <v>0</v>
      </c>
    </row>
    <row r="20" spans="1:15" x14ac:dyDescent="0.2">
      <c r="A20" s="16"/>
      <c r="B20" s="9"/>
      <c r="C20" s="9"/>
      <c r="D20" s="111"/>
      <c r="E20" s="111"/>
      <c r="F20" s="111"/>
      <c r="G20" s="115">
        <f t="shared" si="2"/>
        <v>0</v>
      </c>
      <c r="I20" s="16"/>
      <c r="J20" s="9"/>
      <c r="K20" s="9"/>
      <c r="L20" s="111"/>
      <c r="M20" s="111"/>
      <c r="N20" s="111"/>
      <c r="O20" s="115">
        <f t="shared" si="1"/>
        <v>0</v>
      </c>
    </row>
    <row r="21" spans="1:15" x14ac:dyDescent="0.2">
      <c r="A21" s="16"/>
      <c r="B21" s="9"/>
      <c r="C21" s="9"/>
      <c r="D21" s="111"/>
      <c r="E21" s="111"/>
      <c r="F21" s="111"/>
      <c r="G21" s="115">
        <f t="shared" si="2"/>
        <v>0</v>
      </c>
      <c r="I21" s="16"/>
      <c r="J21" s="9"/>
      <c r="K21" s="9"/>
      <c r="L21" s="111"/>
      <c r="M21" s="111"/>
      <c r="N21" s="111"/>
      <c r="O21" s="115">
        <f t="shared" si="1"/>
        <v>0</v>
      </c>
    </row>
    <row r="22" spans="1:15" x14ac:dyDescent="0.2">
      <c r="A22" s="16"/>
      <c r="B22" s="9"/>
      <c r="C22" s="9"/>
      <c r="D22" s="111"/>
      <c r="E22" s="111"/>
      <c r="F22" s="111"/>
      <c r="G22" s="115">
        <f t="shared" si="2"/>
        <v>0</v>
      </c>
      <c r="I22" s="16"/>
      <c r="J22" s="9"/>
      <c r="K22" s="9"/>
      <c r="L22" s="111"/>
      <c r="M22" s="111"/>
      <c r="N22" s="111"/>
      <c r="O22" s="115">
        <f t="shared" si="1"/>
        <v>0</v>
      </c>
    </row>
    <row r="23" spans="1:15" x14ac:dyDescent="0.2">
      <c r="A23" s="40"/>
      <c r="B23" s="41"/>
      <c r="C23" s="41"/>
      <c r="D23" s="106"/>
      <c r="E23" s="106"/>
      <c r="F23" s="106"/>
      <c r="G23" s="107"/>
      <c r="I23" s="40"/>
      <c r="J23" s="41"/>
      <c r="K23" s="41"/>
      <c r="L23" s="106"/>
      <c r="M23" s="106"/>
      <c r="N23" s="106"/>
      <c r="O23" s="107"/>
    </row>
    <row r="24" spans="1:15" ht="13.5" thickBot="1" x14ac:dyDescent="0.25">
      <c r="A24" s="42" t="s">
        <v>3</v>
      </c>
      <c r="B24" s="43"/>
      <c r="C24" s="43"/>
      <c r="D24" s="82"/>
      <c r="E24" s="114"/>
      <c r="F24" s="114"/>
      <c r="G24" s="220">
        <f>G22</f>
        <v>0</v>
      </c>
      <c r="I24" s="42" t="s">
        <v>3</v>
      </c>
      <c r="J24" s="43"/>
      <c r="K24" s="43"/>
      <c r="L24" s="82"/>
      <c r="M24" s="114"/>
      <c r="N24" s="114"/>
      <c r="O24" s="220">
        <f>O22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33"/>
  <sheetViews>
    <sheetView workbookViewId="0">
      <selection activeCell="C9" sqref="C9"/>
    </sheetView>
  </sheetViews>
  <sheetFormatPr defaultRowHeight="12.75" x14ac:dyDescent="0.2"/>
  <cols>
    <col min="1" max="1" width="11.5703125" bestFit="1" customWidth="1"/>
    <col min="2" max="2" width="11.5703125" style="271" customWidth="1"/>
    <col min="3" max="3" width="35.140625" customWidth="1"/>
    <col min="4" max="4" width="12.7109375" customWidth="1"/>
    <col min="5" max="5" width="5.42578125" bestFit="1" customWidth="1"/>
    <col min="6" max="6" width="11.28515625" bestFit="1" customWidth="1"/>
    <col min="7" max="7" width="11.7109375" customWidth="1"/>
    <col min="9" max="9" width="11.5703125" bestFit="1" customWidth="1"/>
    <col min="10" max="10" width="11.5703125" customWidth="1"/>
    <col min="11" max="11" width="35.140625" customWidth="1"/>
    <col min="12" max="12" width="12.7109375" customWidth="1"/>
    <col min="13" max="13" width="5.42578125" bestFit="1" customWidth="1"/>
    <col min="14" max="14" width="11.28515625" bestFit="1" customWidth="1"/>
    <col min="15" max="15" width="11.710937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68</v>
      </c>
      <c r="B4" s="360"/>
      <c r="C4" s="360"/>
      <c r="D4" s="360"/>
      <c r="E4" s="360"/>
      <c r="F4" s="360"/>
      <c r="G4" s="361"/>
      <c r="I4" s="359" t="s">
        <v>68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7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8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8</v>
      </c>
      <c r="N7" s="233" t="s">
        <v>5</v>
      </c>
      <c r="O7" s="234" t="s">
        <v>6</v>
      </c>
    </row>
    <row r="8" spans="1:15" x14ac:dyDescent="0.2">
      <c r="A8" s="257"/>
      <c r="B8" s="247"/>
      <c r="C8" s="247" t="s">
        <v>80</v>
      </c>
      <c r="D8" s="258">
        <v>3100</v>
      </c>
      <c r="E8" s="258"/>
      <c r="F8" s="258"/>
      <c r="G8" s="259">
        <f>D8</f>
        <v>3100</v>
      </c>
      <c r="I8" s="257"/>
      <c r="J8" s="247"/>
      <c r="K8" s="64" t="s">
        <v>86</v>
      </c>
      <c r="L8" s="15">
        <v>1066</v>
      </c>
      <c r="M8" s="258"/>
      <c r="N8" s="258"/>
      <c r="O8" s="259">
        <f>L8</f>
        <v>1066</v>
      </c>
    </row>
    <row r="9" spans="1:15" ht="25.5" x14ac:dyDescent="0.2">
      <c r="A9" s="14">
        <v>42717</v>
      </c>
      <c r="B9" s="222">
        <v>11050658</v>
      </c>
      <c r="C9" s="61" t="s">
        <v>194</v>
      </c>
      <c r="D9" s="15"/>
      <c r="E9" s="10"/>
      <c r="F9" s="21">
        <v>3100</v>
      </c>
      <c r="G9" s="22">
        <f t="shared" ref="G9:G30" si="0">SUM(G8+D9-E9-F9)</f>
        <v>0</v>
      </c>
      <c r="I9" s="14">
        <v>42793</v>
      </c>
      <c r="J9" s="222"/>
      <c r="K9" s="9" t="s">
        <v>171</v>
      </c>
      <c r="L9" s="15"/>
      <c r="M9" s="10"/>
      <c r="N9" s="330">
        <v>82.39</v>
      </c>
      <c r="O9" s="22">
        <f t="shared" ref="O9:O30" si="1">SUM(O8+L9-M9-N9)</f>
        <v>983.61</v>
      </c>
    </row>
    <row r="10" spans="1:15" x14ac:dyDescent="0.2">
      <c r="A10" s="14"/>
      <c r="B10" s="244"/>
      <c r="C10" s="64"/>
      <c r="D10" s="15"/>
      <c r="E10" s="10"/>
      <c r="F10" s="21"/>
      <c r="G10" s="22">
        <f t="shared" si="0"/>
        <v>0</v>
      </c>
      <c r="I10" s="14">
        <v>42793</v>
      </c>
      <c r="J10" s="222"/>
      <c r="K10" s="9" t="s">
        <v>172</v>
      </c>
      <c r="L10" s="15"/>
      <c r="M10" s="10"/>
      <c r="N10" s="330">
        <v>105.4</v>
      </c>
      <c r="O10" s="22">
        <f t="shared" si="1"/>
        <v>878.21</v>
      </c>
    </row>
    <row r="11" spans="1:15" x14ac:dyDescent="0.2">
      <c r="A11" s="14"/>
      <c r="B11" s="244"/>
      <c r="C11" s="64"/>
      <c r="D11" s="15"/>
      <c r="E11" s="10"/>
      <c r="F11" s="21"/>
      <c r="G11" s="22">
        <f t="shared" si="0"/>
        <v>0</v>
      </c>
      <c r="I11" s="14">
        <v>42784</v>
      </c>
      <c r="J11" s="244"/>
      <c r="K11" s="64" t="s">
        <v>182</v>
      </c>
      <c r="L11" s="15"/>
      <c r="M11" s="10"/>
      <c r="N11" s="330">
        <v>71.69</v>
      </c>
      <c r="O11" s="22">
        <f t="shared" si="1"/>
        <v>806.52</v>
      </c>
    </row>
    <row r="12" spans="1:15" x14ac:dyDescent="0.2">
      <c r="A12" s="29"/>
      <c r="B12" s="267"/>
      <c r="C12" s="27"/>
      <c r="D12" s="10"/>
      <c r="E12" s="10"/>
      <c r="F12" s="10"/>
      <c r="G12" s="22">
        <f t="shared" si="0"/>
        <v>0</v>
      </c>
      <c r="I12" s="29"/>
      <c r="J12" s="267"/>
      <c r="K12" s="27"/>
      <c r="L12" s="10"/>
      <c r="M12" s="10"/>
      <c r="N12" s="10"/>
      <c r="O12" s="22">
        <f t="shared" si="1"/>
        <v>806.52</v>
      </c>
    </row>
    <row r="13" spans="1:15" x14ac:dyDescent="0.2">
      <c r="A13" s="29"/>
      <c r="B13" s="267"/>
      <c r="C13" s="27"/>
      <c r="D13" s="10"/>
      <c r="E13" s="10"/>
      <c r="F13" s="10"/>
      <c r="G13" s="22">
        <f t="shared" si="0"/>
        <v>0</v>
      </c>
      <c r="I13" s="29"/>
      <c r="J13" s="267"/>
      <c r="K13" s="27"/>
      <c r="L13" s="10"/>
      <c r="M13" s="10"/>
      <c r="N13" s="10"/>
      <c r="O13" s="22">
        <f t="shared" si="1"/>
        <v>806.52</v>
      </c>
    </row>
    <row r="14" spans="1:15" x14ac:dyDescent="0.2">
      <c r="A14" s="29"/>
      <c r="B14" s="267"/>
      <c r="C14" s="27"/>
      <c r="D14" s="10"/>
      <c r="E14" s="10"/>
      <c r="F14" s="10"/>
      <c r="G14" s="22">
        <f t="shared" si="0"/>
        <v>0</v>
      </c>
      <c r="I14" s="29"/>
      <c r="J14" s="267"/>
      <c r="K14" s="27"/>
      <c r="L14" s="10"/>
      <c r="M14" s="10"/>
      <c r="N14" s="10"/>
      <c r="O14" s="22">
        <f t="shared" si="1"/>
        <v>806.52</v>
      </c>
    </row>
    <row r="15" spans="1:15" x14ac:dyDescent="0.2">
      <c r="A15" s="29"/>
      <c r="B15" s="267"/>
      <c r="C15" s="27"/>
      <c r="D15" s="10"/>
      <c r="E15" s="10"/>
      <c r="F15" s="10"/>
      <c r="G15" s="22">
        <f t="shared" si="0"/>
        <v>0</v>
      </c>
      <c r="I15" s="29"/>
      <c r="J15" s="267"/>
      <c r="K15" s="27"/>
      <c r="L15" s="10"/>
      <c r="M15" s="10"/>
      <c r="N15" s="10"/>
      <c r="O15" s="22">
        <f t="shared" si="1"/>
        <v>806.52</v>
      </c>
    </row>
    <row r="16" spans="1:15" x14ac:dyDescent="0.2">
      <c r="A16" s="29"/>
      <c r="B16" s="267"/>
      <c r="C16" s="27"/>
      <c r="D16" s="10"/>
      <c r="E16" s="10"/>
      <c r="F16" s="10"/>
      <c r="G16" s="22">
        <f t="shared" si="0"/>
        <v>0</v>
      </c>
      <c r="I16" s="29"/>
      <c r="J16" s="267"/>
      <c r="K16" s="27"/>
      <c r="L16" s="10"/>
      <c r="M16" s="10"/>
      <c r="N16" s="10"/>
      <c r="O16" s="22">
        <f t="shared" si="1"/>
        <v>806.52</v>
      </c>
    </row>
    <row r="17" spans="1:15" x14ac:dyDescent="0.2">
      <c r="A17" s="29"/>
      <c r="B17" s="267"/>
      <c r="C17" s="27"/>
      <c r="D17" s="10"/>
      <c r="E17" s="10"/>
      <c r="F17" s="10"/>
      <c r="G17" s="22">
        <f t="shared" si="0"/>
        <v>0</v>
      </c>
      <c r="I17" s="29"/>
      <c r="J17" s="267"/>
      <c r="K17" s="27"/>
      <c r="L17" s="10"/>
      <c r="M17" s="10"/>
      <c r="N17" s="10"/>
      <c r="O17" s="22">
        <f t="shared" si="1"/>
        <v>806.52</v>
      </c>
    </row>
    <row r="18" spans="1:15" x14ac:dyDescent="0.2">
      <c r="A18" s="29"/>
      <c r="B18" s="267"/>
      <c r="C18" s="27"/>
      <c r="D18" s="10"/>
      <c r="E18" s="10"/>
      <c r="F18" s="10"/>
      <c r="G18" s="22">
        <f t="shared" si="0"/>
        <v>0</v>
      </c>
      <c r="I18" s="29"/>
      <c r="J18" s="267"/>
      <c r="K18" s="27"/>
      <c r="L18" s="10"/>
      <c r="M18" s="10"/>
      <c r="N18" s="10"/>
      <c r="O18" s="22">
        <f t="shared" si="1"/>
        <v>806.52</v>
      </c>
    </row>
    <row r="19" spans="1:15" x14ac:dyDescent="0.2">
      <c r="A19" s="29"/>
      <c r="B19" s="267"/>
      <c r="C19" s="27"/>
      <c r="D19" s="10"/>
      <c r="E19" s="10"/>
      <c r="F19" s="10"/>
      <c r="G19" s="22">
        <f t="shared" si="0"/>
        <v>0</v>
      </c>
      <c r="I19" s="29"/>
      <c r="J19" s="267"/>
      <c r="K19" s="27"/>
      <c r="L19" s="10"/>
      <c r="M19" s="10"/>
      <c r="N19" s="10"/>
      <c r="O19" s="22">
        <f t="shared" si="1"/>
        <v>806.52</v>
      </c>
    </row>
    <row r="20" spans="1:15" x14ac:dyDescent="0.2">
      <c r="A20" s="29"/>
      <c r="B20" s="267"/>
      <c r="C20" s="27"/>
      <c r="D20" s="10"/>
      <c r="E20" s="10"/>
      <c r="F20" s="10"/>
      <c r="G20" s="22">
        <f t="shared" si="0"/>
        <v>0</v>
      </c>
      <c r="I20" s="29"/>
      <c r="J20" s="267"/>
      <c r="K20" s="27"/>
      <c r="L20" s="10"/>
      <c r="M20" s="10"/>
      <c r="N20" s="10"/>
      <c r="O20" s="22">
        <f t="shared" si="1"/>
        <v>806.52</v>
      </c>
    </row>
    <row r="21" spans="1:15" x14ac:dyDescent="0.2">
      <c r="A21" s="29"/>
      <c r="B21" s="267"/>
      <c r="C21" s="27"/>
      <c r="D21" s="10"/>
      <c r="E21" s="10"/>
      <c r="F21" s="10"/>
      <c r="G21" s="22">
        <f t="shared" si="0"/>
        <v>0</v>
      </c>
      <c r="I21" s="29"/>
      <c r="J21" s="267"/>
      <c r="K21" s="27"/>
      <c r="L21" s="10"/>
      <c r="M21" s="10"/>
      <c r="N21" s="10"/>
      <c r="O21" s="22">
        <f t="shared" si="1"/>
        <v>806.52</v>
      </c>
    </row>
    <row r="22" spans="1:15" x14ac:dyDescent="0.2">
      <c r="A22" s="29"/>
      <c r="B22" s="267"/>
      <c r="C22" s="27"/>
      <c r="D22" s="10"/>
      <c r="E22" s="10"/>
      <c r="F22" s="10"/>
      <c r="G22" s="22">
        <f t="shared" si="0"/>
        <v>0</v>
      </c>
      <c r="I22" s="29"/>
      <c r="J22" s="267"/>
      <c r="K22" s="27"/>
      <c r="L22" s="10"/>
      <c r="M22" s="10"/>
      <c r="N22" s="10"/>
      <c r="O22" s="22">
        <f t="shared" si="1"/>
        <v>806.52</v>
      </c>
    </row>
    <row r="23" spans="1:15" x14ac:dyDescent="0.2">
      <c r="A23" s="29"/>
      <c r="B23" s="267"/>
      <c r="C23" s="27"/>
      <c r="D23" s="10"/>
      <c r="E23" s="10"/>
      <c r="F23" s="10"/>
      <c r="G23" s="22">
        <f t="shared" si="0"/>
        <v>0</v>
      </c>
      <c r="I23" s="29"/>
      <c r="J23" s="267"/>
      <c r="K23" s="27"/>
      <c r="L23" s="10"/>
      <c r="M23" s="10"/>
      <c r="N23" s="10"/>
      <c r="O23" s="22">
        <f t="shared" si="1"/>
        <v>806.52</v>
      </c>
    </row>
    <row r="24" spans="1:15" x14ac:dyDescent="0.2">
      <c r="A24" s="29"/>
      <c r="B24" s="267"/>
      <c r="C24" s="27"/>
      <c r="D24" s="10"/>
      <c r="E24" s="10"/>
      <c r="F24" s="10"/>
      <c r="G24" s="22">
        <f t="shared" si="0"/>
        <v>0</v>
      </c>
      <c r="I24" s="29"/>
      <c r="J24" s="267"/>
      <c r="K24" s="27"/>
      <c r="L24" s="10"/>
      <c r="M24" s="10"/>
      <c r="N24" s="10"/>
      <c r="O24" s="22">
        <f t="shared" si="1"/>
        <v>806.52</v>
      </c>
    </row>
    <row r="25" spans="1:15" x14ac:dyDescent="0.2">
      <c r="A25" s="29"/>
      <c r="B25" s="267"/>
      <c r="C25" s="27"/>
      <c r="D25" s="10"/>
      <c r="E25" s="10"/>
      <c r="F25" s="10"/>
      <c r="G25" s="22">
        <f t="shared" si="0"/>
        <v>0</v>
      </c>
      <c r="I25" s="29"/>
      <c r="J25" s="267"/>
      <c r="K25" s="27"/>
      <c r="L25" s="10"/>
      <c r="M25" s="10"/>
      <c r="N25" s="10"/>
      <c r="O25" s="22">
        <f t="shared" si="1"/>
        <v>806.52</v>
      </c>
    </row>
    <row r="26" spans="1:15" x14ac:dyDescent="0.2">
      <c r="A26" s="29"/>
      <c r="B26" s="267"/>
      <c r="C26" s="27"/>
      <c r="D26" s="10"/>
      <c r="E26" s="10"/>
      <c r="F26" s="10"/>
      <c r="G26" s="22">
        <f t="shared" si="0"/>
        <v>0</v>
      </c>
      <c r="I26" s="29"/>
      <c r="J26" s="267"/>
      <c r="K26" s="27"/>
      <c r="L26" s="10"/>
      <c r="M26" s="10"/>
      <c r="N26" s="10"/>
      <c r="O26" s="22">
        <f t="shared" si="1"/>
        <v>806.52</v>
      </c>
    </row>
    <row r="27" spans="1:15" x14ac:dyDescent="0.2">
      <c r="A27" s="29"/>
      <c r="B27" s="267"/>
      <c r="C27" s="27"/>
      <c r="D27" s="10"/>
      <c r="E27" s="10"/>
      <c r="F27" s="10"/>
      <c r="G27" s="22">
        <f t="shared" si="0"/>
        <v>0</v>
      </c>
      <c r="I27" s="29"/>
      <c r="J27" s="267"/>
      <c r="K27" s="27"/>
      <c r="L27" s="10"/>
      <c r="M27" s="10"/>
      <c r="N27" s="10"/>
      <c r="O27" s="22">
        <f t="shared" si="1"/>
        <v>806.52</v>
      </c>
    </row>
    <row r="28" spans="1:15" x14ac:dyDescent="0.2">
      <c r="A28" s="29"/>
      <c r="B28" s="267"/>
      <c r="C28" s="27"/>
      <c r="D28" s="10"/>
      <c r="E28" s="10"/>
      <c r="F28" s="10"/>
      <c r="G28" s="22">
        <f t="shared" si="0"/>
        <v>0</v>
      </c>
      <c r="I28" s="29"/>
      <c r="J28" s="267"/>
      <c r="K28" s="27"/>
      <c r="L28" s="10"/>
      <c r="M28" s="10"/>
      <c r="N28" s="10"/>
      <c r="O28" s="22">
        <f t="shared" si="1"/>
        <v>806.52</v>
      </c>
    </row>
    <row r="29" spans="1:15" x14ac:dyDescent="0.2">
      <c r="A29" s="29"/>
      <c r="B29" s="267"/>
      <c r="C29" s="27"/>
      <c r="D29" s="10"/>
      <c r="E29" s="10"/>
      <c r="F29" s="10"/>
      <c r="G29" s="22">
        <f t="shared" si="0"/>
        <v>0</v>
      </c>
      <c r="I29" s="29"/>
      <c r="J29" s="267"/>
      <c r="K29" s="27"/>
      <c r="L29" s="10"/>
      <c r="M29" s="10"/>
      <c r="N29" s="10"/>
      <c r="O29" s="22">
        <f t="shared" si="1"/>
        <v>806.52</v>
      </c>
    </row>
    <row r="30" spans="1:15" x14ac:dyDescent="0.2">
      <c r="A30" s="29"/>
      <c r="B30" s="267"/>
      <c r="C30" s="27"/>
      <c r="D30" s="10"/>
      <c r="E30" s="10"/>
      <c r="F30" s="10"/>
      <c r="G30" s="22">
        <f t="shared" si="0"/>
        <v>0</v>
      </c>
      <c r="I30" s="29"/>
      <c r="J30" s="267"/>
      <c r="K30" s="27"/>
      <c r="L30" s="10"/>
      <c r="M30" s="10"/>
      <c r="N30" s="10"/>
      <c r="O30" s="22">
        <f t="shared" si="1"/>
        <v>806.52</v>
      </c>
    </row>
    <row r="31" spans="1:15" ht="13.5" thickBot="1" x14ac:dyDescent="0.25">
      <c r="A31" s="34"/>
      <c r="B31" s="268"/>
      <c r="C31" s="32"/>
      <c r="D31" s="33"/>
      <c r="E31" s="33"/>
      <c r="F31" s="33"/>
      <c r="G31" s="31">
        <f>SUM(G30+D31-E31-F31)</f>
        <v>0</v>
      </c>
      <c r="I31" s="34"/>
      <c r="J31" s="268"/>
      <c r="K31" s="32"/>
      <c r="L31" s="33"/>
      <c r="M31" s="33"/>
      <c r="N31" s="33"/>
      <c r="O31" s="31">
        <f>SUM(O30+L31-M31-N31)</f>
        <v>806.52</v>
      </c>
    </row>
    <row r="32" spans="1:15" ht="13.5" thickTop="1" x14ac:dyDescent="0.2">
      <c r="A32" s="3"/>
      <c r="B32" s="266"/>
      <c r="C32" s="4"/>
      <c r="D32" s="5"/>
      <c r="E32" s="5"/>
      <c r="F32" s="5"/>
      <c r="G32" s="18"/>
      <c r="I32" s="3"/>
      <c r="J32" s="266"/>
      <c r="K32" s="4"/>
      <c r="L32" s="5"/>
      <c r="M32" s="5"/>
      <c r="N32" s="5"/>
      <c r="O32" s="18"/>
    </row>
    <row r="33" spans="1:15" ht="13.5" thickBot="1" x14ac:dyDescent="0.25">
      <c r="A33" s="8" t="s">
        <v>3</v>
      </c>
      <c r="B33" s="269"/>
      <c r="C33" s="6"/>
      <c r="D33" s="13"/>
      <c r="E33" s="7"/>
      <c r="F33" s="7"/>
      <c r="G33" s="221">
        <f>G31</f>
        <v>0</v>
      </c>
      <c r="I33" s="8" t="s">
        <v>3</v>
      </c>
      <c r="J33" s="269"/>
      <c r="K33" s="6"/>
      <c r="L33" s="13"/>
      <c r="M33" s="7"/>
      <c r="N33" s="7"/>
      <c r="O33" s="221">
        <f>O31</f>
        <v>806.52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5" type="noConversion"/>
  <hyperlinks>
    <hyperlink ref="H1" location="Overall!A1" display="HOME"/>
  </hyperlinks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O29"/>
  <sheetViews>
    <sheetView topLeftCell="G1" workbookViewId="0">
      <selection activeCell="Q6" sqref="Q6"/>
    </sheetView>
  </sheetViews>
  <sheetFormatPr defaultRowHeight="12.75" x14ac:dyDescent="0.2"/>
  <cols>
    <col min="1" max="1" width="11.5703125" bestFit="1" customWidth="1"/>
    <col min="2" max="2" width="10.7109375" bestFit="1" customWidth="1"/>
    <col min="3" max="3" width="22" customWidth="1"/>
    <col min="4" max="4" width="12.28515625" bestFit="1" customWidth="1"/>
    <col min="5" max="5" width="12.5703125" customWidth="1"/>
    <col min="6" max="6" width="10.42578125" bestFit="1" customWidth="1"/>
    <col min="7" max="7" width="11.7109375" customWidth="1"/>
    <col min="9" max="9" width="11.5703125" bestFit="1" customWidth="1"/>
    <col min="10" max="10" width="10.7109375" bestFit="1" customWidth="1"/>
    <col min="11" max="11" width="22" customWidth="1"/>
    <col min="12" max="12" width="12.28515625" bestFit="1" customWidth="1"/>
    <col min="13" max="13" width="12.5703125" customWidth="1"/>
    <col min="14" max="14" width="10.42578125" bestFit="1" customWidth="1"/>
    <col min="15" max="15" width="11.710937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71</v>
      </c>
      <c r="B4" s="360"/>
      <c r="C4" s="360"/>
      <c r="D4" s="360"/>
      <c r="E4" s="360"/>
      <c r="F4" s="360"/>
      <c r="G4" s="361"/>
      <c r="I4" s="359" t="s">
        <v>71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4.75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4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4</v>
      </c>
      <c r="N7" s="233" t="s">
        <v>5</v>
      </c>
      <c r="O7" s="234" t="s">
        <v>6</v>
      </c>
    </row>
    <row r="8" spans="1:15" x14ac:dyDescent="0.2">
      <c r="A8" s="257"/>
      <c r="B8" s="247"/>
      <c r="C8" s="247" t="s">
        <v>80</v>
      </c>
      <c r="D8" s="258"/>
      <c r="E8" s="258"/>
      <c r="F8" s="258"/>
      <c r="G8" s="259">
        <f>D8</f>
        <v>0</v>
      </c>
      <c r="I8" s="257"/>
      <c r="J8" s="247"/>
      <c r="K8" s="247" t="s">
        <v>84</v>
      </c>
      <c r="L8" s="258"/>
      <c r="M8" s="258"/>
      <c r="N8" s="258"/>
      <c r="O8" s="259">
        <f>L8</f>
        <v>0</v>
      </c>
    </row>
    <row r="9" spans="1:15" x14ac:dyDescent="0.2">
      <c r="A9" s="14"/>
      <c r="B9" s="9"/>
      <c r="C9" s="9"/>
      <c r="D9" s="15"/>
      <c r="E9" s="10"/>
      <c r="F9" s="21"/>
      <c r="G9" s="22">
        <f>SUM(G8+D9-E9-F9)</f>
        <v>0</v>
      </c>
      <c r="I9" s="14"/>
      <c r="J9" s="9"/>
      <c r="K9" s="9"/>
      <c r="L9" s="15"/>
      <c r="M9" s="10"/>
      <c r="N9" s="21"/>
      <c r="O9" s="22">
        <f>SUM(O8+L9-M9-N9)</f>
        <v>0</v>
      </c>
    </row>
    <row r="10" spans="1:15" x14ac:dyDescent="0.2">
      <c r="A10" s="29"/>
      <c r="B10" s="27"/>
      <c r="C10" s="27"/>
      <c r="D10" s="10"/>
      <c r="E10" s="10"/>
      <c r="F10" s="10"/>
      <c r="G10" s="22">
        <f t="shared" ref="G10:G12" si="0">SUM(G9+D10-E10-F10)</f>
        <v>0</v>
      </c>
      <c r="I10" s="29"/>
      <c r="J10" s="27"/>
      <c r="K10" s="27"/>
      <c r="L10" s="10"/>
      <c r="M10" s="10"/>
      <c r="N10" s="10"/>
      <c r="O10" s="22">
        <f t="shared" ref="O10:O27" si="1">SUM(O9+L10-M10-N10)</f>
        <v>0</v>
      </c>
    </row>
    <row r="11" spans="1:15" x14ac:dyDescent="0.2">
      <c r="A11" s="29"/>
      <c r="B11" s="27"/>
      <c r="C11" s="27"/>
      <c r="D11" s="10"/>
      <c r="E11" s="10"/>
      <c r="F11" s="10"/>
      <c r="G11" s="22">
        <f t="shared" si="0"/>
        <v>0</v>
      </c>
      <c r="I11" s="29"/>
      <c r="J11" s="27"/>
      <c r="K11" s="27"/>
      <c r="L11" s="10"/>
      <c r="M11" s="10"/>
      <c r="N11" s="10"/>
      <c r="O11" s="22">
        <f t="shared" si="1"/>
        <v>0</v>
      </c>
    </row>
    <row r="12" spans="1:15" x14ac:dyDescent="0.2">
      <c r="A12" s="29"/>
      <c r="B12" s="27"/>
      <c r="C12" s="27"/>
      <c r="D12" s="10"/>
      <c r="E12" s="10"/>
      <c r="F12" s="10"/>
      <c r="G12" s="22">
        <f t="shared" si="0"/>
        <v>0</v>
      </c>
      <c r="I12" s="29"/>
      <c r="J12" s="27"/>
      <c r="K12" s="27"/>
      <c r="L12" s="10"/>
      <c r="M12" s="10"/>
      <c r="N12" s="10"/>
      <c r="O12" s="22">
        <f t="shared" si="1"/>
        <v>0</v>
      </c>
    </row>
    <row r="13" spans="1:15" x14ac:dyDescent="0.2">
      <c r="A13" s="29"/>
      <c r="B13" s="27"/>
      <c r="C13" s="27"/>
      <c r="D13" s="10"/>
      <c r="E13" s="10"/>
      <c r="F13" s="10"/>
      <c r="G13" s="22">
        <f t="shared" ref="G13:G27" si="2">SUM(G12+D13-E13-F13)</f>
        <v>0</v>
      </c>
      <c r="I13" s="29"/>
      <c r="J13" s="27"/>
      <c r="K13" s="27"/>
      <c r="L13" s="10"/>
      <c r="M13" s="10"/>
      <c r="N13" s="10"/>
      <c r="O13" s="22">
        <f t="shared" si="1"/>
        <v>0</v>
      </c>
    </row>
    <row r="14" spans="1:15" x14ac:dyDescent="0.2">
      <c r="A14" s="29"/>
      <c r="B14" s="27"/>
      <c r="C14" s="27"/>
      <c r="D14" s="10"/>
      <c r="E14" s="10"/>
      <c r="F14" s="10"/>
      <c r="G14" s="22">
        <f t="shared" si="2"/>
        <v>0</v>
      </c>
      <c r="I14" s="29"/>
      <c r="J14" s="27"/>
      <c r="K14" s="27"/>
      <c r="L14" s="10"/>
      <c r="M14" s="10"/>
      <c r="N14" s="10"/>
      <c r="O14" s="22">
        <f t="shared" si="1"/>
        <v>0</v>
      </c>
    </row>
    <row r="15" spans="1:15" x14ac:dyDescent="0.2">
      <c r="A15" s="29"/>
      <c r="B15" s="27"/>
      <c r="C15" s="27"/>
      <c r="D15" s="10"/>
      <c r="E15" s="10"/>
      <c r="F15" s="10"/>
      <c r="G15" s="22">
        <f t="shared" si="2"/>
        <v>0</v>
      </c>
      <c r="I15" s="29"/>
      <c r="J15" s="27"/>
      <c r="K15" s="27"/>
      <c r="L15" s="10"/>
      <c r="M15" s="10"/>
      <c r="N15" s="10"/>
      <c r="O15" s="22">
        <f t="shared" si="1"/>
        <v>0</v>
      </c>
    </row>
    <row r="16" spans="1:15" x14ac:dyDescent="0.2">
      <c r="A16" s="29"/>
      <c r="B16" s="27"/>
      <c r="C16" s="27"/>
      <c r="D16" s="10"/>
      <c r="E16" s="10"/>
      <c r="F16" s="10"/>
      <c r="G16" s="22">
        <f t="shared" si="2"/>
        <v>0</v>
      </c>
      <c r="I16" s="29"/>
      <c r="J16" s="27"/>
      <c r="K16" s="27"/>
      <c r="L16" s="10"/>
      <c r="M16" s="10"/>
      <c r="N16" s="10"/>
      <c r="O16" s="22">
        <f t="shared" si="1"/>
        <v>0</v>
      </c>
    </row>
    <row r="17" spans="1:15" x14ac:dyDescent="0.2">
      <c r="A17" s="29"/>
      <c r="B17" s="27"/>
      <c r="C17" s="27"/>
      <c r="D17" s="10"/>
      <c r="E17" s="10"/>
      <c r="F17" s="10"/>
      <c r="G17" s="22">
        <f t="shared" si="2"/>
        <v>0</v>
      </c>
      <c r="I17" s="29"/>
      <c r="J17" s="27"/>
      <c r="K17" s="27"/>
      <c r="L17" s="10"/>
      <c r="M17" s="10"/>
      <c r="N17" s="10"/>
      <c r="O17" s="22">
        <f t="shared" si="1"/>
        <v>0</v>
      </c>
    </row>
    <row r="18" spans="1:15" x14ac:dyDescent="0.2">
      <c r="A18" s="29"/>
      <c r="B18" s="27"/>
      <c r="C18" s="27"/>
      <c r="D18" s="10"/>
      <c r="E18" s="10"/>
      <c r="F18" s="10"/>
      <c r="G18" s="22">
        <f t="shared" si="2"/>
        <v>0</v>
      </c>
      <c r="I18" s="29"/>
      <c r="J18" s="27"/>
      <c r="K18" s="27"/>
      <c r="L18" s="10"/>
      <c r="M18" s="10"/>
      <c r="N18" s="10"/>
      <c r="O18" s="22">
        <f t="shared" si="1"/>
        <v>0</v>
      </c>
    </row>
    <row r="19" spans="1:15" x14ac:dyDescent="0.2">
      <c r="A19" s="29"/>
      <c r="B19" s="27"/>
      <c r="C19" s="27"/>
      <c r="D19" s="10"/>
      <c r="E19" s="10"/>
      <c r="F19" s="10"/>
      <c r="G19" s="22">
        <f t="shared" si="2"/>
        <v>0</v>
      </c>
      <c r="I19" s="29"/>
      <c r="J19" s="27"/>
      <c r="K19" s="27"/>
      <c r="L19" s="10"/>
      <c r="M19" s="10"/>
      <c r="N19" s="10"/>
      <c r="O19" s="22">
        <f t="shared" si="1"/>
        <v>0</v>
      </c>
    </row>
    <row r="20" spans="1:15" x14ac:dyDescent="0.2">
      <c r="A20" s="29"/>
      <c r="B20" s="27"/>
      <c r="C20" s="27"/>
      <c r="D20" s="10"/>
      <c r="E20" s="10"/>
      <c r="F20" s="10"/>
      <c r="G20" s="22">
        <f t="shared" si="2"/>
        <v>0</v>
      </c>
      <c r="I20" s="29"/>
      <c r="J20" s="27"/>
      <c r="K20" s="27"/>
      <c r="L20" s="10"/>
      <c r="M20" s="10"/>
      <c r="N20" s="10"/>
      <c r="O20" s="22">
        <f t="shared" si="1"/>
        <v>0</v>
      </c>
    </row>
    <row r="21" spans="1:15" x14ac:dyDescent="0.2">
      <c r="A21" s="29"/>
      <c r="B21" s="27"/>
      <c r="C21" s="27"/>
      <c r="D21" s="10"/>
      <c r="E21" s="10"/>
      <c r="F21" s="10"/>
      <c r="G21" s="22">
        <f t="shared" si="2"/>
        <v>0</v>
      </c>
      <c r="I21" s="29"/>
      <c r="J21" s="27"/>
      <c r="K21" s="27"/>
      <c r="L21" s="10"/>
      <c r="M21" s="10"/>
      <c r="N21" s="10"/>
      <c r="O21" s="22">
        <f t="shared" si="1"/>
        <v>0</v>
      </c>
    </row>
    <row r="22" spans="1:15" x14ac:dyDescent="0.2">
      <c r="A22" s="29"/>
      <c r="B22" s="27"/>
      <c r="C22" s="27"/>
      <c r="D22" s="10"/>
      <c r="E22" s="10"/>
      <c r="F22" s="10"/>
      <c r="G22" s="22">
        <f t="shared" si="2"/>
        <v>0</v>
      </c>
      <c r="I22" s="29"/>
      <c r="J22" s="27"/>
      <c r="K22" s="27"/>
      <c r="L22" s="10"/>
      <c r="M22" s="10"/>
      <c r="N22" s="10"/>
      <c r="O22" s="22">
        <f t="shared" si="1"/>
        <v>0</v>
      </c>
    </row>
    <row r="23" spans="1:15" x14ac:dyDescent="0.2">
      <c r="A23" s="29"/>
      <c r="B23" s="27"/>
      <c r="C23" s="27"/>
      <c r="D23" s="10"/>
      <c r="E23" s="10"/>
      <c r="F23" s="10"/>
      <c r="G23" s="22">
        <f t="shared" si="2"/>
        <v>0</v>
      </c>
      <c r="I23" s="29"/>
      <c r="J23" s="27"/>
      <c r="K23" s="27"/>
      <c r="L23" s="10"/>
      <c r="M23" s="10"/>
      <c r="N23" s="10"/>
      <c r="O23" s="22">
        <f t="shared" si="1"/>
        <v>0</v>
      </c>
    </row>
    <row r="24" spans="1:15" x14ac:dyDescent="0.2">
      <c r="A24" s="29"/>
      <c r="B24" s="27"/>
      <c r="C24" s="27"/>
      <c r="D24" s="10"/>
      <c r="E24" s="10"/>
      <c r="F24" s="10"/>
      <c r="G24" s="22">
        <f t="shared" si="2"/>
        <v>0</v>
      </c>
      <c r="I24" s="29"/>
      <c r="J24" s="27"/>
      <c r="K24" s="27"/>
      <c r="L24" s="10"/>
      <c r="M24" s="10"/>
      <c r="N24" s="10"/>
      <c r="O24" s="22">
        <f t="shared" si="1"/>
        <v>0</v>
      </c>
    </row>
    <row r="25" spans="1:15" x14ac:dyDescent="0.2">
      <c r="A25" s="29"/>
      <c r="B25" s="27"/>
      <c r="C25" s="27"/>
      <c r="D25" s="10"/>
      <c r="E25" s="10"/>
      <c r="F25" s="10"/>
      <c r="G25" s="22">
        <f t="shared" si="2"/>
        <v>0</v>
      </c>
      <c r="I25" s="29"/>
      <c r="J25" s="27"/>
      <c r="K25" s="27"/>
      <c r="L25" s="10"/>
      <c r="M25" s="10"/>
      <c r="N25" s="10"/>
      <c r="O25" s="22">
        <f t="shared" si="1"/>
        <v>0</v>
      </c>
    </row>
    <row r="26" spans="1:15" x14ac:dyDescent="0.2">
      <c r="A26" s="29"/>
      <c r="B26" s="27"/>
      <c r="C26" s="27"/>
      <c r="D26" s="10"/>
      <c r="E26" s="10"/>
      <c r="F26" s="10"/>
      <c r="G26" s="22">
        <f t="shared" si="2"/>
        <v>0</v>
      </c>
      <c r="I26" s="29"/>
      <c r="J26" s="27"/>
      <c r="K26" s="27"/>
      <c r="L26" s="10"/>
      <c r="M26" s="10"/>
      <c r="N26" s="10"/>
      <c r="O26" s="22">
        <f t="shared" si="1"/>
        <v>0</v>
      </c>
    </row>
    <row r="27" spans="1:15" x14ac:dyDescent="0.2">
      <c r="A27" s="29"/>
      <c r="B27" s="27"/>
      <c r="C27" s="27"/>
      <c r="D27" s="10"/>
      <c r="E27" s="10"/>
      <c r="F27" s="10"/>
      <c r="G27" s="22">
        <f t="shared" si="2"/>
        <v>0</v>
      </c>
      <c r="I27" s="29"/>
      <c r="J27" s="27"/>
      <c r="K27" s="27"/>
      <c r="L27" s="10"/>
      <c r="M27" s="10"/>
      <c r="N27" s="10"/>
      <c r="O27" s="22">
        <f t="shared" si="1"/>
        <v>0</v>
      </c>
    </row>
    <row r="28" spans="1:15" x14ac:dyDescent="0.2">
      <c r="A28" s="3"/>
      <c r="B28" s="4"/>
      <c r="C28" s="4"/>
      <c r="D28" s="5"/>
      <c r="E28" s="5"/>
      <c r="F28" s="5"/>
      <c r="G28" s="18"/>
      <c r="I28" s="3"/>
      <c r="J28" s="4"/>
      <c r="K28" s="4"/>
      <c r="L28" s="5"/>
      <c r="M28" s="5"/>
      <c r="N28" s="5"/>
      <c r="O28" s="18"/>
    </row>
    <row r="29" spans="1:15" ht="13.5" thickBot="1" x14ac:dyDescent="0.25">
      <c r="A29" s="8" t="s">
        <v>3</v>
      </c>
      <c r="B29" s="6"/>
      <c r="C29" s="6"/>
      <c r="D29" s="13"/>
      <c r="E29" s="7"/>
      <c r="F29" s="7"/>
      <c r="G29" s="221">
        <f>G27</f>
        <v>0</v>
      </c>
      <c r="I29" s="8" t="s">
        <v>3</v>
      </c>
      <c r="J29" s="6"/>
      <c r="K29" s="6"/>
      <c r="L29" s="13"/>
      <c r="M29" s="7"/>
      <c r="N29" s="7"/>
      <c r="O29" s="221">
        <f>O27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30"/>
  <sheetViews>
    <sheetView topLeftCell="E1" workbookViewId="0">
      <selection activeCell="O8" sqref="O8"/>
    </sheetView>
  </sheetViews>
  <sheetFormatPr defaultRowHeight="12.75" x14ac:dyDescent="0.2"/>
  <cols>
    <col min="1" max="1" width="11.5703125" bestFit="1" customWidth="1"/>
    <col min="2" max="2" width="10.7109375" bestFit="1" customWidth="1"/>
    <col min="3" max="3" width="22" customWidth="1"/>
    <col min="4" max="4" width="12.28515625" bestFit="1" customWidth="1"/>
    <col min="5" max="5" width="12.5703125" customWidth="1"/>
    <col min="6" max="6" width="10.42578125" bestFit="1" customWidth="1"/>
    <col min="7" max="7" width="11.7109375" customWidth="1"/>
    <col min="9" max="9" width="11.5703125" bestFit="1" customWidth="1"/>
    <col min="10" max="10" width="10.7109375" bestFit="1" customWidth="1"/>
    <col min="11" max="11" width="22" customWidth="1"/>
    <col min="12" max="12" width="12.28515625" bestFit="1" customWidth="1"/>
    <col min="13" max="13" width="12.5703125" customWidth="1"/>
    <col min="14" max="14" width="10.42578125" bestFit="1" customWidth="1"/>
    <col min="15" max="15" width="11.710937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72</v>
      </c>
      <c r="B4" s="360"/>
      <c r="C4" s="360"/>
      <c r="D4" s="360"/>
      <c r="E4" s="360"/>
      <c r="F4" s="360"/>
      <c r="G4" s="361"/>
      <c r="I4" s="359" t="s">
        <v>72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4.75" customHeight="1" thickBot="1" x14ac:dyDescent="0.25">
      <c r="A7" s="231" t="s">
        <v>1</v>
      </c>
      <c r="B7" s="230" t="s">
        <v>12</v>
      </c>
      <c r="C7" s="232" t="s">
        <v>0</v>
      </c>
      <c r="D7" s="233" t="s">
        <v>2</v>
      </c>
      <c r="E7" s="233" t="s">
        <v>4</v>
      </c>
      <c r="F7" s="233" t="s">
        <v>5</v>
      </c>
      <c r="G7" s="234" t="s">
        <v>6</v>
      </c>
      <c r="I7" s="231" t="s">
        <v>1</v>
      </c>
      <c r="J7" s="230" t="s">
        <v>12</v>
      </c>
      <c r="K7" s="232" t="s">
        <v>0</v>
      </c>
      <c r="L7" s="233" t="s">
        <v>2</v>
      </c>
      <c r="M7" s="233" t="s">
        <v>4</v>
      </c>
      <c r="N7" s="233" t="s">
        <v>5</v>
      </c>
      <c r="O7" s="234" t="s">
        <v>6</v>
      </c>
    </row>
    <row r="8" spans="1:15" x14ac:dyDescent="0.2">
      <c r="A8" s="257"/>
      <c r="B8" s="247"/>
      <c r="C8" s="247" t="s">
        <v>80</v>
      </c>
      <c r="D8" s="258">
        <v>1375</v>
      </c>
      <c r="E8" s="258"/>
      <c r="F8" s="258"/>
      <c r="G8" s="259">
        <f>D8</f>
        <v>1375</v>
      </c>
      <c r="I8" s="257"/>
      <c r="J8" s="247"/>
      <c r="K8" s="247" t="s">
        <v>84</v>
      </c>
      <c r="L8" s="258">
        <v>2488.0700000000002</v>
      </c>
      <c r="M8" s="258"/>
      <c r="N8" s="258"/>
      <c r="O8" s="259">
        <f>L8</f>
        <v>2488.0700000000002</v>
      </c>
    </row>
    <row r="9" spans="1:15" x14ac:dyDescent="0.2">
      <c r="A9" s="14">
        <v>42677</v>
      </c>
      <c r="B9" s="9"/>
      <c r="C9" s="64" t="s">
        <v>126</v>
      </c>
      <c r="D9" s="15"/>
      <c r="E9" s="10"/>
      <c r="F9" s="21">
        <v>125</v>
      </c>
      <c r="G9" s="22">
        <f>SUM(G8+D9-E9-F9)</f>
        <v>1250</v>
      </c>
      <c r="I9" s="14"/>
      <c r="J9" s="9"/>
      <c r="K9" s="9"/>
      <c r="L9" s="15"/>
      <c r="M9" s="10"/>
      <c r="N9" s="21"/>
      <c r="O9" s="22">
        <f>SUM(O8+L9-M9-N9)</f>
        <v>2488.0700000000002</v>
      </c>
    </row>
    <row r="10" spans="1:15" x14ac:dyDescent="0.2">
      <c r="A10" s="14">
        <v>42677</v>
      </c>
      <c r="B10" s="9"/>
      <c r="C10" s="64" t="s">
        <v>126</v>
      </c>
      <c r="D10" s="15"/>
      <c r="E10" s="10"/>
      <c r="F10" s="21">
        <v>1250</v>
      </c>
      <c r="G10" s="22">
        <f>SUM(G9+D10-E10-F10)</f>
        <v>0</v>
      </c>
      <c r="I10" s="14"/>
      <c r="J10" s="9"/>
      <c r="K10" s="9"/>
      <c r="L10" s="15"/>
      <c r="M10" s="10"/>
      <c r="N10" s="21"/>
      <c r="O10" s="22">
        <f>SUM(O9+L10-M10-N10)</f>
        <v>2488.0700000000002</v>
      </c>
    </row>
    <row r="11" spans="1:15" x14ac:dyDescent="0.2">
      <c r="A11" s="29"/>
      <c r="B11" s="27"/>
      <c r="C11" s="27"/>
      <c r="D11" s="10"/>
      <c r="E11" s="10"/>
      <c r="F11" s="10"/>
      <c r="G11" s="22">
        <f t="shared" ref="G11:G13" si="0">SUM(G10+D11-E11-F11)</f>
        <v>0</v>
      </c>
      <c r="I11" s="29"/>
      <c r="J11" s="27"/>
      <c r="K11" s="27"/>
      <c r="L11" s="10"/>
      <c r="M11" s="10"/>
      <c r="N11" s="10"/>
      <c r="O11" s="22">
        <f t="shared" ref="O11:O28" si="1">SUM(O10+L11-M11-N11)</f>
        <v>2488.0700000000002</v>
      </c>
    </row>
    <row r="12" spans="1:15" x14ac:dyDescent="0.2">
      <c r="A12" s="29"/>
      <c r="B12" s="27"/>
      <c r="C12" s="27"/>
      <c r="D12" s="10"/>
      <c r="E12" s="10"/>
      <c r="F12" s="10"/>
      <c r="G12" s="22">
        <f t="shared" si="0"/>
        <v>0</v>
      </c>
      <c r="I12" s="29"/>
      <c r="J12" s="27"/>
      <c r="K12" s="27"/>
      <c r="L12" s="10"/>
      <c r="M12" s="10"/>
      <c r="N12" s="10"/>
      <c r="O12" s="22">
        <f t="shared" si="1"/>
        <v>2488.0700000000002</v>
      </c>
    </row>
    <row r="13" spans="1:15" x14ac:dyDescent="0.2">
      <c r="A13" s="29"/>
      <c r="B13" s="27"/>
      <c r="C13" s="27"/>
      <c r="D13" s="10"/>
      <c r="E13" s="10"/>
      <c r="F13" s="10"/>
      <c r="G13" s="22">
        <f t="shared" si="0"/>
        <v>0</v>
      </c>
      <c r="I13" s="29"/>
      <c r="J13" s="27"/>
      <c r="K13" s="27"/>
      <c r="L13" s="10"/>
      <c r="M13" s="10"/>
      <c r="N13" s="10"/>
      <c r="O13" s="22">
        <f t="shared" si="1"/>
        <v>2488.0700000000002</v>
      </c>
    </row>
    <row r="14" spans="1:15" x14ac:dyDescent="0.2">
      <c r="A14" s="29"/>
      <c r="B14" s="27"/>
      <c r="C14" s="27"/>
      <c r="D14" s="10"/>
      <c r="E14" s="10"/>
      <c r="F14" s="10"/>
      <c r="G14" s="22">
        <f t="shared" ref="G14:G28" si="2">SUM(G13+D14-E14-F14)</f>
        <v>0</v>
      </c>
      <c r="I14" s="29"/>
      <c r="J14" s="27"/>
      <c r="K14" s="27"/>
      <c r="L14" s="10"/>
      <c r="M14" s="10"/>
      <c r="N14" s="10"/>
      <c r="O14" s="22">
        <f t="shared" si="1"/>
        <v>2488.0700000000002</v>
      </c>
    </row>
    <row r="15" spans="1:15" x14ac:dyDescent="0.2">
      <c r="A15" s="29"/>
      <c r="B15" s="27"/>
      <c r="C15" s="27"/>
      <c r="D15" s="10"/>
      <c r="E15" s="10"/>
      <c r="F15" s="10"/>
      <c r="G15" s="22">
        <f t="shared" si="2"/>
        <v>0</v>
      </c>
      <c r="I15" s="29"/>
      <c r="J15" s="27"/>
      <c r="K15" s="27"/>
      <c r="L15" s="10"/>
      <c r="M15" s="10"/>
      <c r="N15" s="10"/>
      <c r="O15" s="22">
        <f t="shared" si="1"/>
        <v>2488.0700000000002</v>
      </c>
    </row>
    <row r="16" spans="1:15" x14ac:dyDescent="0.2">
      <c r="A16" s="29"/>
      <c r="B16" s="27"/>
      <c r="C16" s="27"/>
      <c r="D16" s="10"/>
      <c r="E16" s="10"/>
      <c r="F16" s="10"/>
      <c r="G16" s="22">
        <f t="shared" si="2"/>
        <v>0</v>
      </c>
      <c r="I16" s="29"/>
      <c r="J16" s="27"/>
      <c r="K16" s="27"/>
      <c r="L16" s="10"/>
      <c r="M16" s="10"/>
      <c r="N16" s="10"/>
      <c r="O16" s="22">
        <f t="shared" si="1"/>
        <v>2488.0700000000002</v>
      </c>
    </row>
    <row r="17" spans="1:15" x14ac:dyDescent="0.2">
      <c r="A17" s="29"/>
      <c r="B17" s="27"/>
      <c r="C17" s="27"/>
      <c r="D17" s="10"/>
      <c r="E17" s="10"/>
      <c r="F17" s="10"/>
      <c r="G17" s="22">
        <f t="shared" si="2"/>
        <v>0</v>
      </c>
      <c r="I17" s="29"/>
      <c r="J17" s="27"/>
      <c r="K17" s="27"/>
      <c r="L17" s="10"/>
      <c r="M17" s="10"/>
      <c r="N17" s="10"/>
      <c r="O17" s="22">
        <f t="shared" si="1"/>
        <v>2488.0700000000002</v>
      </c>
    </row>
    <row r="18" spans="1:15" x14ac:dyDescent="0.2">
      <c r="A18" s="29"/>
      <c r="B18" s="27"/>
      <c r="C18" s="27"/>
      <c r="D18" s="10"/>
      <c r="E18" s="10"/>
      <c r="F18" s="10"/>
      <c r="G18" s="22">
        <f t="shared" si="2"/>
        <v>0</v>
      </c>
      <c r="I18" s="29"/>
      <c r="J18" s="27"/>
      <c r="K18" s="27"/>
      <c r="L18" s="10"/>
      <c r="M18" s="10"/>
      <c r="N18" s="10"/>
      <c r="O18" s="22">
        <f t="shared" si="1"/>
        <v>2488.0700000000002</v>
      </c>
    </row>
    <row r="19" spans="1:15" x14ac:dyDescent="0.2">
      <c r="A19" s="29"/>
      <c r="B19" s="27"/>
      <c r="C19" s="27"/>
      <c r="D19" s="10"/>
      <c r="E19" s="10"/>
      <c r="F19" s="10"/>
      <c r="G19" s="22">
        <f t="shared" si="2"/>
        <v>0</v>
      </c>
      <c r="I19" s="29"/>
      <c r="J19" s="27"/>
      <c r="K19" s="27"/>
      <c r="L19" s="10"/>
      <c r="M19" s="10"/>
      <c r="N19" s="10"/>
      <c r="O19" s="22">
        <f t="shared" si="1"/>
        <v>2488.0700000000002</v>
      </c>
    </row>
    <row r="20" spans="1:15" x14ac:dyDescent="0.2">
      <c r="A20" s="29"/>
      <c r="B20" s="27"/>
      <c r="C20" s="27"/>
      <c r="D20" s="10"/>
      <c r="E20" s="10"/>
      <c r="F20" s="10"/>
      <c r="G20" s="22">
        <f t="shared" si="2"/>
        <v>0</v>
      </c>
      <c r="I20" s="29"/>
      <c r="J20" s="27"/>
      <c r="K20" s="27"/>
      <c r="L20" s="10"/>
      <c r="M20" s="10"/>
      <c r="N20" s="10"/>
      <c r="O20" s="22">
        <f t="shared" si="1"/>
        <v>2488.0700000000002</v>
      </c>
    </row>
    <row r="21" spans="1:15" x14ac:dyDescent="0.2">
      <c r="A21" s="29"/>
      <c r="B21" s="27"/>
      <c r="C21" s="27"/>
      <c r="D21" s="10"/>
      <c r="E21" s="10"/>
      <c r="F21" s="10"/>
      <c r="G21" s="22">
        <f t="shared" si="2"/>
        <v>0</v>
      </c>
      <c r="I21" s="29"/>
      <c r="J21" s="27"/>
      <c r="K21" s="27"/>
      <c r="L21" s="10"/>
      <c r="M21" s="10"/>
      <c r="N21" s="10"/>
      <c r="O21" s="22">
        <f t="shared" si="1"/>
        <v>2488.0700000000002</v>
      </c>
    </row>
    <row r="22" spans="1:15" x14ac:dyDescent="0.2">
      <c r="A22" s="29"/>
      <c r="B22" s="27"/>
      <c r="C22" s="27"/>
      <c r="D22" s="10"/>
      <c r="E22" s="10"/>
      <c r="F22" s="10"/>
      <c r="G22" s="22">
        <f t="shared" si="2"/>
        <v>0</v>
      </c>
      <c r="I22" s="29"/>
      <c r="J22" s="27"/>
      <c r="K22" s="27"/>
      <c r="L22" s="10"/>
      <c r="M22" s="10"/>
      <c r="N22" s="10"/>
      <c r="O22" s="22">
        <f t="shared" si="1"/>
        <v>2488.0700000000002</v>
      </c>
    </row>
    <row r="23" spans="1:15" x14ac:dyDescent="0.2">
      <c r="A23" s="29"/>
      <c r="B23" s="27"/>
      <c r="C23" s="27"/>
      <c r="D23" s="10"/>
      <c r="E23" s="10"/>
      <c r="F23" s="10"/>
      <c r="G23" s="22">
        <f t="shared" si="2"/>
        <v>0</v>
      </c>
      <c r="I23" s="29"/>
      <c r="J23" s="27"/>
      <c r="K23" s="27"/>
      <c r="L23" s="10"/>
      <c r="M23" s="10"/>
      <c r="N23" s="10"/>
      <c r="O23" s="22">
        <f t="shared" si="1"/>
        <v>2488.0700000000002</v>
      </c>
    </row>
    <row r="24" spans="1:15" x14ac:dyDescent="0.2">
      <c r="A24" s="29"/>
      <c r="B24" s="27"/>
      <c r="C24" s="27"/>
      <c r="D24" s="10"/>
      <c r="E24" s="10"/>
      <c r="F24" s="10"/>
      <c r="G24" s="22">
        <f t="shared" si="2"/>
        <v>0</v>
      </c>
      <c r="I24" s="29"/>
      <c r="J24" s="27"/>
      <c r="K24" s="27"/>
      <c r="L24" s="10"/>
      <c r="M24" s="10"/>
      <c r="N24" s="10"/>
      <c r="O24" s="22">
        <f t="shared" si="1"/>
        <v>2488.0700000000002</v>
      </c>
    </row>
    <row r="25" spans="1:15" x14ac:dyDescent="0.2">
      <c r="A25" s="29"/>
      <c r="B25" s="27"/>
      <c r="C25" s="27"/>
      <c r="D25" s="10"/>
      <c r="E25" s="10"/>
      <c r="F25" s="10"/>
      <c r="G25" s="22">
        <f t="shared" si="2"/>
        <v>0</v>
      </c>
      <c r="I25" s="29"/>
      <c r="J25" s="27"/>
      <c r="K25" s="27"/>
      <c r="L25" s="10"/>
      <c r="M25" s="10"/>
      <c r="N25" s="10"/>
      <c r="O25" s="22">
        <f t="shared" si="1"/>
        <v>2488.0700000000002</v>
      </c>
    </row>
    <row r="26" spans="1:15" x14ac:dyDescent="0.2">
      <c r="A26" s="29"/>
      <c r="B26" s="27"/>
      <c r="C26" s="27"/>
      <c r="D26" s="10"/>
      <c r="E26" s="10"/>
      <c r="F26" s="10"/>
      <c r="G26" s="22">
        <f t="shared" si="2"/>
        <v>0</v>
      </c>
      <c r="I26" s="29"/>
      <c r="J26" s="27"/>
      <c r="K26" s="27"/>
      <c r="L26" s="10"/>
      <c r="M26" s="10"/>
      <c r="N26" s="10"/>
      <c r="O26" s="22">
        <f t="shared" si="1"/>
        <v>2488.0700000000002</v>
      </c>
    </row>
    <row r="27" spans="1:15" x14ac:dyDescent="0.2">
      <c r="A27" s="29"/>
      <c r="B27" s="27"/>
      <c r="C27" s="27"/>
      <c r="D27" s="10"/>
      <c r="E27" s="10"/>
      <c r="F27" s="10"/>
      <c r="G27" s="22">
        <f t="shared" si="2"/>
        <v>0</v>
      </c>
      <c r="I27" s="29"/>
      <c r="J27" s="27"/>
      <c r="K27" s="27"/>
      <c r="L27" s="10"/>
      <c r="M27" s="10"/>
      <c r="N27" s="10"/>
      <c r="O27" s="22">
        <f t="shared" si="1"/>
        <v>2488.0700000000002</v>
      </c>
    </row>
    <row r="28" spans="1:15" x14ac:dyDescent="0.2">
      <c r="A28" s="29"/>
      <c r="B28" s="27"/>
      <c r="C28" s="27"/>
      <c r="D28" s="10"/>
      <c r="E28" s="10"/>
      <c r="F28" s="10"/>
      <c r="G28" s="22">
        <f t="shared" si="2"/>
        <v>0</v>
      </c>
      <c r="I28" s="29"/>
      <c r="J28" s="27"/>
      <c r="K28" s="27"/>
      <c r="L28" s="10"/>
      <c r="M28" s="10"/>
      <c r="N28" s="10"/>
      <c r="O28" s="22">
        <f t="shared" si="1"/>
        <v>2488.0700000000002</v>
      </c>
    </row>
    <row r="29" spans="1:15" x14ac:dyDescent="0.2">
      <c r="A29" s="3"/>
      <c r="B29" s="4"/>
      <c r="C29" s="4"/>
      <c r="D29" s="5"/>
      <c r="E29" s="5"/>
      <c r="F29" s="5"/>
      <c r="G29" s="18"/>
      <c r="I29" s="3"/>
      <c r="J29" s="4"/>
      <c r="K29" s="4"/>
      <c r="L29" s="5"/>
      <c r="M29" s="5"/>
      <c r="N29" s="5"/>
      <c r="O29" s="18"/>
    </row>
    <row r="30" spans="1:15" ht="13.5" thickBot="1" x14ac:dyDescent="0.25">
      <c r="A30" s="8" t="s">
        <v>3</v>
      </c>
      <c r="B30" s="6"/>
      <c r="C30" s="6"/>
      <c r="D30" s="13"/>
      <c r="E30" s="7"/>
      <c r="F30" s="7"/>
      <c r="G30" s="221">
        <f>G28</f>
        <v>0</v>
      </c>
      <c r="I30" s="8" t="s">
        <v>3</v>
      </c>
      <c r="J30" s="6"/>
      <c r="K30" s="6"/>
      <c r="L30" s="13"/>
      <c r="M30" s="7"/>
      <c r="N30" s="7"/>
      <c r="O30" s="221">
        <f>O28</f>
        <v>2488.0700000000002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O29"/>
  <sheetViews>
    <sheetView topLeftCell="D1" zoomScaleNormal="100" workbookViewId="0">
      <selection activeCell="M17" sqref="M17"/>
    </sheetView>
  </sheetViews>
  <sheetFormatPr defaultRowHeight="12.75" x14ac:dyDescent="0.2"/>
  <cols>
    <col min="1" max="1" width="10.7109375" style="49" customWidth="1"/>
    <col min="2" max="2" width="10.5703125" style="49" bestFit="1" customWidth="1"/>
    <col min="3" max="3" width="33.28515625" style="49" customWidth="1"/>
    <col min="4" max="4" width="10.28515625" style="49" bestFit="1" customWidth="1"/>
    <col min="5" max="5" width="6" style="49" bestFit="1" customWidth="1"/>
    <col min="6" max="6" width="12" style="49" bestFit="1" customWidth="1"/>
    <col min="7" max="7" width="12.7109375" style="49" bestFit="1" customWidth="1"/>
    <col min="8" max="8" width="9.140625" style="49"/>
    <col min="9" max="9" width="10.7109375" style="49" customWidth="1"/>
    <col min="10" max="10" width="10.5703125" style="49" bestFit="1" customWidth="1"/>
    <col min="11" max="11" width="33.28515625" style="49" customWidth="1"/>
    <col min="12" max="12" width="10.28515625" style="49" bestFit="1" customWidth="1"/>
    <col min="13" max="13" width="6" style="49" bestFit="1" customWidth="1"/>
    <col min="14" max="14" width="12" style="49" bestFit="1" customWidth="1"/>
    <col min="15" max="15" width="12.7109375" style="49" bestFit="1" customWidth="1"/>
    <col min="16" max="16384" width="9.140625" style="49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29</v>
      </c>
      <c r="B4" s="360"/>
      <c r="C4" s="360"/>
      <c r="D4" s="360"/>
      <c r="E4" s="360"/>
      <c r="F4" s="360"/>
      <c r="G4" s="361"/>
      <c r="I4" s="359" t="s">
        <v>29</v>
      </c>
      <c r="J4" s="360"/>
      <c r="K4" s="360"/>
      <c r="L4" s="360"/>
      <c r="M4" s="360"/>
      <c r="N4" s="360"/>
      <c r="O4" s="361"/>
    </row>
    <row r="5" spans="1:15" ht="15" customHeight="1" x14ac:dyDescent="0.5">
      <c r="A5" s="362" t="s">
        <v>78</v>
      </c>
      <c r="B5" s="371"/>
      <c r="C5" s="371"/>
      <c r="D5" s="371"/>
      <c r="E5" s="371"/>
      <c r="F5" s="371"/>
      <c r="G5" s="372"/>
      <c r="H5" s="103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H6" s="104"/>
      <c r="I6" s="347" t="s">
        <v>96</v>
      </c>
      <c r="J6" s="348"/>
      <c r="K6" s="348"/>
      <c r="L6" s="348"/>
      <c r="M6" s="348"/>
      <c r="N6" s="348"/>
      <c r="O6" s="349"/>
    </row>
    <row r="7" spans="1:15" ht="29.25" customHeight="1" thickBot="1" x14ac:dyDescent="0.25">
      <c r="A7" s="225" t="s">
        <v>1</v>
      </c>
      <c r="B7" s="226" t="s">
        <v>12</v>
      </c>
      <c r="C7" s="227" t="s">
        <v>0</v>
      </c>
      <c r="D7" s="239" t="s">
        <v>2</v>
      </c>
      <c r="E7" s="239" t="s">
        <v>7</v>
      </c>
      <c r="F7" s="239" t="s">
        <v>5</v>
      </c>
      <c r="G7" s="240" t="s">
        <v>6</v>
      </c>
      <c r="I7" s="225" t="s">
        <v>1</v>
      </c>
      <c r="J7" s="226" t="s">
        <v>12</v>
      </c>
      <c r="K7" s="227" t="s">
        <v>0</v>
      </c>
      <c r="L7" s="239" t="s">
        <v>2</v>
      </c>
      <c r="M7" s="239" t="s">
        <v>7</v>
      </c>
      <c r="N7" s="239" t="s">
        <v>5</v>
      </c>
      <c r="O7" s="240" t="s">
        <v>6</v>
      </c>
    </row>
    <row r="8" spans="1:15" x14ac:dyDescent="0.2">
      <c r="A8" s="257"/>
      <c r="B8" s="247"/>
      <c r="C8" s="247" t="s">
        <v>80</v>
      </c>
      <c r="D8" s="258">
        <v>1287.03</v>
      </c>
      <c r="E8" s="258"/>
      <c r="F8" s="258"/>
      <c r="G8" s="259">
        <f>D8</f>
        <v>1287.03</v>
      </c>
      <c r="I8" s="257"/>
      <c r="J8" s="247"/>
      <c r="K8" s="9" t="s">
        <v>86</v>
      </c>
      <c r="L8" s="111"/>
      <c r="M8" s="258"/>
      <c r="N8" s="258"/>
      <c r="O8" s="259">
        <v>1605.45</v>
      </c>
    </row>
    <row r="9" spans="1:15" x14ac:dyDescent="0.2">
      <c r="A9" s="59">
        <v>42704</v>
      </c>
      <c r="B9" s="64"/>
      <c r="C9" s="64" t="s">
        <v>138</v>
      </c>
      <c r="D9" s="111"/>
      <c r="E9" s="111"/>
      <c r="F9" s="112">
        <v>71.25</v>
      </c>
      <c r="G9" s="110">
        <f t="shared" ref="G9:G27" si="0">SUM(G8+D9-E9-F9)</f>
        <v>1215.78</v>
      </c>
      <c r="I9" s="63">
        <v>42831</v>
      </c>
      <c r="J9" s="64" t="s">
        <v>198</v>
      </c>
      <c r="K9" s="64" t="s">
        <v>199</v>
      </c>
      <c r="L9" s="111"/>
      <c r="M9" s="111"/>
      <c r="N9" s="112">
        <v>70.73</v>
      </c>
      <c r="O9" s="110">
        <f t="shared" ref="O9:O27" si="1">SUM(O8+L9-M9-N9)</f>
        <v>1534.72</v>
      </c>
    </row>
    <row r="10" spans="1:15" x14ac:dyDescent="0.2">
      <c r="A10" s="59">
        <v>42704</v>
      </c>
      <c r="B10" s="41"/>
      <c r="C10" s="64" t="s">
        <v>147</v>
      </c>
      <c r="D10" s="111"/>
      <c r="E10" s="111"/>
      <c r="F10" s="112">
        <v>136.5</v>
      </c>
      <c r="G10" s="110">
        <f t="shared" si="0"/>
        <v>1079.28</v>
      </c>
      <c r="I10" s="63">
        <v>42839</v>
      </c>
      <c r="J10" s="64" t="s">
        <v>198</v>
      </c>
      <c r="K10" s="9" t="s">
        <v>207</v>
      </c>
      <c r="L10" s="111"/>
      <c r="M10" s="111"/>
      <c r="N10" s="112">
        <v>375</v>
      </c>
      <c r="O10" s="110">
        <f t="shared" si="1"/>
        <v>1159.72</v>
      </c>
    </row>
    <row r="11" spans="1:15" x14ac:dyDescent="0.2">
      <c r="A11" s="59">
        <v>42709</v>
      </c>
      <c r="B11" s="9">
        <v>11023199</v>
      </c>
      <c r="C11" s="64" t="s">
        <v>147</v>
      </c>
      <c r="D11" s="111"/>
      <c r="E11" s="111"/>
      <c r="F11" s="112">
        <v>573</v>
      </c>
      <c r="G11" s="110">
        <f t="shared" si="0"/>
        <v>506.28</v>
      </c>
      <c r="I11" s="63">
        <v>42846</v>
      </c>
      <c r="J11" s="64" t="s">
        <v>198</v>
      </c>
      <c r="K11" s="64" t="s">
        <v>216</v>
      </c>
      <c r="L11" s="111"/>
      <c r="M11" s="111"/>
      <c r="N11" s="112">
        <v>50</v>
      </c>
      <c r="O11" s="110">
        <f t="shared" si="1"/>
        <v>1109.72</v>
      </c>
    </row>
    <row r="12" spans="1:15" x14ac:dyDescent="0.2">
      <c r="A12" s="60"/>
      <c r="B12" s="25"/>
      <c r="C12" s="25"/>
      <c r="D12" s="108"/>
      <c r="E12" s="108"/>
      <c r="F12" s="109"/>
      <c r="G12" s="110">
        <f t="shared" si="0"/>
        <v>506.28</v>
      </c>
      <c r="I12" s="252">
        <v>42846</v>
      </c>
      <c r="J12" s="64" t="s">
        <v>198</v>
      </c>
      <c r="K12" s="64" t="s">
        <v>222</v>
      </c>
      <c r="L12" s="108"/>
      <c r="M12" s="108"/>
      <c r="N12" s="109">
        <v>8.99</v>
      </c>
      <c r="O12" s="110">
        <f t="shared" si="1"/>
        <v>1100.73</v>
      </c>
    </row>
    <row r="13" spans="1:15" x14ac:dyDescent="0.2">
      <c r="A13" s="60"/>
      <c r="B13" s="9"/>
      <c r="C13" s="58"/>
      <c r="D13" s="108"/>
      <c r="E13" s="108"/>
      <c r="F13" s="109"/>
      <c r="G13" s="110">
        <f>SUM(G12+D13-E13-F13)</f>
        <v>506.28</v>
      </c>
      <c r="I13" s="252">
        <v>42846</v>
      </c>
      <c r="J13" s="9" t="s">
        <v>223</v>
      </c>
      <c r="K13" s="64" t="s">
        <v>247</v>
      </c>
      <c r="L13" s="108"/>
      <c r="M13" s="108"/>
      <c r="N13" s="112">
        <v>1014.17</v>
      </c>
      <c r="O13" s="110">
        <f t="shared" si="1"/>
        <v>86.560000000000059</v>
      </c>
    </row>
    <row r="14" spans="1:15" x14ac:dyDescent="0.2">
      <c r="A14" s="59"/>
      <c r="B14" s="9"/>
      <c r="C14" s="9"/>
      <c r="D14" s="111"/>
      <c r="E14" s="111"/>
      <c r="F14" s="112"/>
      <c r="G14" s="110">
        <f t="shared" ref="G14:G15" si="2">SUM(G13+D14-E14-F14)</f>
        <v>506.28</v>
      </c>
      <c r="I14" s="63">
        <v>42846</v>
      </c>
      <c r="J14" s="9">
        <v>17632</v>
      </c>
      <c r="K14" s="9" t="s">
        <v>248</v>
      </c>
      <c r="L14" s="111"/>
      <c r="M14" s="111"/>
      <c r="N14" s="346">
        <v>490</v>
      </c>
      <c r="O14" s="110">
        <f t="shared" si="1"/>
        <v>-403.43999999999994</v>
      </c>
    </row>
    <row r="15" spans="1:15" x14ac:dyDescent="0.2">
      <c r="A15" s="59"/>
      <c r="B15" s="9"/>
      <c r="C15" s="9"/>
      <c r="D15" s="111"/>
      <c r="E15" s="111"/>
      <c r="F15" s="112"/>
      <c r="G15" s="110">
        <f t="shared" si="2"/>
        <v>506.28</v>
      </c>
      <c r="I15" s="63">
        <v>42846</v>
      </c>
      <c r="J15" s="9">
        <v>17391</v>
      </c>
      <c r="K15" s="9" t="s">
        <v>249</v>
      </c>
      <c r="L15" s="111"/>
      <c r="M15" s="111"/>
      <c r="N15" s="112">
        <v>438.54</v>
      </c>
      <c r="O15" s="110">
        <f t="shared" si="1"/>
        <v>-841.98</v>
      </c>
    </row>
    <row r="16" spans="1:15" x14ac:dyDescent="0.2">
      <c r="A16" s="59"/>
      <c r="B16" s="9"/>
      <c r="C16" s="9"/>
      <c r="D16" s="111"/>
      <c r="E16" s="111"/>
      <c r="F16" s="112"/>
      <c r="G16" s="110">
        <f t="shared" si="0"/>
        <v>506.28</v>
      </c>
      <c r="I16" s="63"/>
      <c r="J16" s="9"/>
      <c r="K16" s="9"/>
      <c r="L16" s="111"/>
      <c r="M16" s="111"/>
      <c r="N16" s="112"/>
      <c r="O16" s="110">
        <f t="shared" si="1"/>
        <v>-841.98</v>
      </c>
    </row>
    <row r="17" spans="1:15" x14ac:dyDescent="0.2">
      <c r="A17" s="59"/>
      <c r="B17" s="9"/>
      <c r="C17" s="9"/>
      <c r="D17" s="111"/>
      <c r="E17" s="111"/>
      <c r="F17" s="112"/>
      <c r="G17" s="110">
        <f t="shared" si="0"/>
        <v>506.28</v>
      </c>
      <c r="I17" s="63"/>
      <c r="J17" s="9"/>
      <c r="K17" s="9"/>
      <c r="L17" s="111"/>
      <c r="M17" s="111"/>
      <c r="N17" s="112"/>
      <c r="O17" s="110">
        <f t="shared" si="1"/>
        <v>-841.98</v>
      </c>
    </row>
    <row r="18" spans="1:15" x14ac:dyDescent="0.2">
      <c r="A18" s="59"/>
      <c r="B18" s="9"/>
      <c r="C18" s="9"/>
      <c r="D18" s="111"/>
      <c r="E18" s="111"/>
      <c r="F18" s="112"/>
      <c r="G18" s="110">
        <f t="shared" si="0"/>
        <v>506.28</v>
      </c>
      <c r="I18" s="63"/>
      <c r="J18" s="9"/>
      <c r="K18" s="9"/>
      <c r="L18" s="111"/>
      <c r="M18" s="111"/>
      <c r="N18" s="112"/>
      <c r="O18" s="110">
        <f t="shared" si="1"/>
        <v>-841.98</v>
      </c>
    </row>
    <row r="19" spans="1:15" x14ac:dyDescent="0.2">
      <c r="A19" s="59"/>
      <c r="B19" s="9"/>
      <c r="C19" s="9"/>
      <c r="D19" s="111"/>
      <c r="E19" s="111"/>
      <c r="F19" s="112"/>
      <c r="G19" s="110">
        <f t="shared" si="0"/>
        <v>506.28</v>
      </c>
      <c r="I19" s="63"/>
      <c r="J19" s="9"/>
      <c r="K19" s="9"/>
      <c r="L19" s="111"/>
      <c r="M19" s="111"/>
      <c r="N19" s="112"/>
      <c r="O19" s="110">
        <f t="shared" si="1"/>
        <v>-841.98</v>
      </c>
    </row>
    <row r="20" spans="1:15" x14ac:dyDescent="0.2">
      <c r="A20" s="59"/>
      <c r="B20" s="9"/>
      <c r="C20" s="9"/>
      <c r="D20" s="111"/>
      <c r="E20" s="111"/>
      <c r="F20" s="112"/>
      <c r="G20" s="110">
        <f t="shared" si="0"/>
        <v>506.28</v>
      </c>
      <c r="I20" s="63"/>
      <c r="J20" s="9"/>
      <c r="K20" s="9"/>
      <c r="L20" s="111"/>
      <c r="M20" s="111"/>
      <c r="N20" s="112"/>
      <c r="O20" s="110">
        <f t="shared" si="1"/>
        <v>-841.98</v>
      </c>
    </row>
    <row r="21" spans="1:15" x14ac:dyDescent="0.2">
      <c r="A21" s="59"/>
      <c r="B21" s="9"/>
      <c r="C21" s="9"/>
      <c r="D21" s="111"/>
      <c r="E21" s="111"/>
      <c r="F21" s="112"/>
      <c r="G21" s="110">
        <f t="shared" si="0"/>
        <v>506.28</v>
      </c>
      <c r="I21" s="59"/>
      <c r="J21" s="9"/>
      <c r="K21" s="9"/>
      <c r="L21" s="111"/>
      <c r="M21" s="111"/>
      <c r="N21" s="112"/>
      <c r="O21" s="110">
        <f t="shared" si="1"/>
        <v>-841.98</v>
      </c>
    </row>
    <row r="22" spans="1:15" x14ac:dyDescent="0.2">
      <c r="A22" s="59"/>
      <c r="B22" s="9"/>
      <c r="C22" s="9"/>
      <c r="D22" s="111"/>
      <c r="E22" s="111"/>
      <c r="F22" s="112"/>
      <c r="G22" s="110">
        <f t="shared" si="0"/>
        <v>506.28</v>
      </c>
      <c r="I22" s="59"/>
      <c r="J22" s="9"/>
      <c r="K22" s="9"/>
      <c r="L22" s="111"/>
      <c r="M22" s="111"/>
      <c r="N22" s="112"/>
      <c r="O22" s="110">
        <f t="shared" si="1"/>
        <v>-841.98</v>
      </c>
    </row>
    <row r="23" spans="1:15" x14ac:dyDescent="0.2">
      <c r="A23" s="59"/>
      <c r="B23" s="9"/>
      <c r="C23" s="9"/>
      <c r="D23" s="111"/>
      <c r="E23" s="111"/>
      <c r="F23" s="112"/>
      <c r="G23" s="110">
        <f t="shared" si="0"/>
        <v>506.28</v>
      </c>
      <c r="I23" s="59"/>
      <c r="J23" s="9"/>
      <c r="K23" s="9"/>
      <c r="L23" s="111"/>
      <c r="M23" s="111"/>
      <c r="N23" s="112"/>
      <c r="O23" s="110">
        <f t="shared" si="1"/>
        <v>-841.98</v>
      </c>
    </row>
    <row r="24" spans="1:15" x14ac:dyDescent="0.2">
      <c r="A24" s="59"/>
      <c r="B24" s="9"/>
      <c r="C24" s="9"/>
      <c r="D24" s="111"/>
      <c r="E24" s="111"/>
      <c r="F24" s="112"/>
      <c r="G24" s="110">
        <f t="shared" si="0"/>
        <v>506.28</v>
      </c>
      <c r="I24" s="59"/>
      <c r="J24" s="9"/>
      <c r="K24" s="9"/>
      <c r="L24" s="111"/>
      <c r="M24" s="111"/>
      <c r="N24" s="112"/>
      <c r="O24" s="110">
        <f t="shared" si="1"/>
        <v>-841.98</v>
      </c>
    </row>
    <row r="25" spans="1:15" x14ac:dyDescent="0.2">
      <c r="A25" s="59"/>
      <c r="B25" s="9"/>
      <c r="C25" s="9"/>
      <c r="D25" s="111"/>
      <c r="E25" s="111"/>
      <c r="F25" s="112"/>
      <c r="G25" s="110">
        <f t="shared" si="0"/>
        <v>506.28</v>
      </c>
      <c r="I25" s="59"/>
      <c r="J25" s="9"/>
      <c r="K25" s="9"/>
      <c r="L25" s="111"/>
      <c r="M25" s="111"/>
      <c r="N25" s="112"/>
      <c r="O25" s="110">
        <f t="shared" si="1"/>
        <v>-841.98</v>
      </c>
    </row>
    <row r="26" spans="1:15" x14ac:dyDescent="0.2">
      <c r="A26" s="59"/>
      <c r="B26" s="9"/>
      <c r="C26" s="9"/>
      <c r="D26" s="111"/>
      <c r="E26" s="111"/>
      <c r="F26" s="112"/>
      <c r="G26" s="110">
        <f t="shared" si="0"/>
        <v>506.28</v>
      </c>
      <c r="I26" s="59"/>
      <c r="J26" s="9"/>
      <c r="K26" s="9"/>
      <c r="L26" s="111"/>
      <c r="M26" s="111"/>
      <c r="N26" s="112"/>
      <c r="O26" s="110">
        <f t="shared" si="1"/>
        <v>-841.98</v>
      </c>
    </row>
    <row r="27" spans="1:15" ht="13.5" thickBot="1" x14ac:dyDescent="0.25">
      <c r="A27" s="59"/>
      <c r="B27" s="9"/>
      <c r="C27" s="9"/>
      <c r="D27" s="111"/>
      <c r="E27" s="111"/>
      <c r="F27" s="112"/>
      <c r="G27" s="110">
        <f t="shared" si="0"/>
        <v>506.28</v>
      </c>
      <c r="I27" s="59"/>
      <c r="J27" s="9"/>
      <c r="K27" s="9"/>
      <c r="L27" s="111"/>
      <c r="M27" s="111"/>
      <c r="N27" s="112"/>
      <c r="O27" s="110">
        <f t="shared" si="1"/>
        <v>-841.98</v>
      </c>
    </row>
    <row r="28" spans="1:15" x14ac:dyDescent="0.2">
      <c r="A28" s="44"/>
      <c r="B28" s="45"/>
      <c r="C28" s="45"/>
      <c r="D28" s="45"/>
      <c r="E28" s="45"/>
      <c r="F28" s="45"/>
      <c r="G28" s="105"/>
      <c r="I28" s="44"/>
      <c r="J28" s="45"/>
      <c r="K28" s="45"/>
      <c r="L28" s="45"/>
      <c r="M28" s="45"/>
      <c r="N28" s="45"/>
      <c r="O28" s="105"/>
    </row>
    <row r="29" spans="1:15" ht="13.5" thickBot="1" x14ac:dyDescent="0.25">
      <c r="A29" s="42" t="s">
        <v>3</v>
      </c>
      <c r="B29" s="43"/>
      <c r="C29" s="43"/>
      <c r="D29" s="82"/>
      <c r="E29" s="114"/>
      <c r="F29" s="114"/>
      <c r="G29" s="220">
        <f>G27</f>
        <v>506.28</v>
      </c>
      <c r="I29" s="42" t="s">
        <v>3</v>
      </c>
      <c r="J29" s="43"/>
      <c r="K29" s="43"/>
      <c r="L29" s="82"/>
      <c r="M29" s="114"/>
      <c r="N29" s="114"/>
      <c r="O29" s="220">
        <f>O27</f>
        <v>-841.98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7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H1" zoomScaleNormal="100" workbookViewId="0">
      <selection activeCell="H1" sqref="H1"/>
    </sheetView>
  </sheetViews>
  <sheetFormatPr defaultRowHeight="12.75" x14ac:dyDescent="0.2"/>
  <cols>
    <col min="1" max="1" width="10.28515625" style="256" customWidth="1"/>
    <col min="2" max="2" width="11.7109375" style="256" customWidth="1"/>
    <col min="3" max="3" width="34.42578125" style="256" customWidth="1"/>
    <col min="4" max="4" width="10.28515625" style="256" bestFit="1" customWidth="1"/>
    <col min="5" max="5" width="5.42578125" style="256" bestFit="1" customWidth="1"/>
    <col min="6" max="6" width="10.28515625" style="309" bestFit="1" customWidth="1"/>
    <col min="7" max="7" width="11.140625" style="256" bestFit="1" customWidth="1"/>
    <col min="8" max="8" width="9.140625" style="256"/>
    <col min="9" max="9" width="10.85546875" style="256" bestFit="1" customWidth="1"/>
    <col min="10" max="10" width="12.28515625" style="256" customWidth="1"/>
    <col min="11" max="11" width="27.5703125" style="256" customWidth="1"/>
    <col min="12" max="12" width="10.28515625" style="256" bestFit="1" customWidth="1"/>
    <col min="13" max="13" width="9.140625" style="256"/>
    <col min="14" max="14" width="10.5703125" style="256" customWidth="1"/>
    <col min="15" max="15" width="10.28515625" style="256" bestFit="1" customWidth="1"/>
    <col min="16" max="16384" width="9.140625" style="256"/>
  </cols>
  <sheetData>
    <row r="1" spans="1:15" x14ac:dyDescent="0.2">
      <c r="A1" s="350" t="s">
        <v>11</v>
      </c>
      <c r="B1" s="351"/>
      <c r="C1" s="351"/>
      <c r="D1" s="351"/>
      <c r="E1" s="351"/>
      <c r="F1" s="351"/>
      <c r="G1" s="352"/>
      <c r="H1" s="311" t="s">
        <v>89</v>
      </c>
      <c r="I1" s="350" t="s">
        <v>11</v>
      </c>
      <c r="J1" s="351"/>
      <c r="K1" s="351"/>
      <c r="L1" s="351"/>
      <c r="M1" s="351"/>
      <c r="N1" s="351"/>
      <c r="O1" s="352"/>
    </row>
    <row r="2" spans="1:15" x14ac:dyDescent="0.2">
      <c r="A2" s="353" t="s">
        <v>45</v>
      </c>
      <c r="B2" s="354"/>
      <c r="C2" s="354"/>
      <c r="D2" s="354"/>
      <c r="E2" s="354"/>
      <c r="F2" s="354"/>
      <c r="G2" s="355"/>
      <c r="I2" s="353" t="s">
        <v>45</v>
      </c>
      <c r="J2" s="354"/>
      <c r="K2" s="354"/>
      <c r="L2" s="354"/>
      <c r="M2" s="354"/>
      <c r="N2" s="354"/>
      <c r="O2" s="355"/>
    </row>
    <row r="3" spans="1:15" x14ac:dyDescent="0.2">
      <c r="A3" s="356"/>
      <c r="B3" s="357"/>
      <c r="C3" s="357"/>
      <c r="D3" s="357"/>
      <c r="E3" s="357"/>
      <c r="F3" s="357"/>
      <c r="G3" s="358"/>
      <c r="I3" s="356"/>
      <c r="J3" s="357"/>
      <c r="K3" s="357"/>
      <c r="L3" s="357"/>
      <c r="M3" s="357"/>
      <c r="N3" s="357"/>
      <c r="O3" s="358"/>
    </row>
    <row r="4" spans="1:15" ht="18" x14ac:dyDescent="0.2">
      <c r="A4" s="359" t="s">
        <v>158</v>
      </c>
      <c r="B4" s="360"/>
      <c r="C4" s="360"/>
      <c r="D4" s="360"/>
      <c r="E4" s="360"/>
      <c r="F4" s="360"/>
      <c r="G4" s="361"/>
      <c r="I4" s="359" t="s">
        <v>158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63"/>
      <c r="C5" s="363"/>
      <c r="D5" s="363"/>
      <c r="E5" s="363"/>
      <c r="F5" s="363"/>
      <c r="G5" s="364"/>
      <c r="I5" s="362" t="s">
        <v>78</v>
      </c>
      <c r="J5" s="363"/>
      <c r="K5" s="363"/>
      <c r="L5" s="363"/>
      <c r="M5" s="363"/>
      <c r="N5" s="363"/>
      <c r="O5" s="364"/>
    </row>
    <row r="6" spans="1:15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28" t="s">
        <v>2</v>
      </c>
      <c r="E7" s="260" t="s">
        <v>8</v>
      </c>
      <c r="F7" s="228" t="s">
        <v>5</v>
      </c>
      <c r="G7" s="229" t="s">
        <v>6</v>
      </c>
      <c r="I7" s="225" t="s">
        <v>1</v>
      </c>
      <c r="J7" s="226" t="s">
        <v>12</v>
      </c>
      <c r="K7" s="227" t="s">
        <v>0</v>
      </c>
      <c r="L7" s="228" t="s">
        <v>2</v>
      </c>
      <c r="M7" s="260" t="s">
        <v>8</v>
      </c>
      <c r="N7" s="228" t="s">
        <v>5</v>
      </c>
      <c r="O7" s="229" t="s">
        <v>6</v>
      </c>
    </row>
    <row r="8" spans="1:15" x14ac:dyDescent="0.2">
      <c r="A8" s="304"/>
      <c r="B8" s="241"/>
      <c r="C8" s="241" t="s">
        <v>80</v>
      </c>
      <c r="D8" s="305"/>
      <c r="E8" s="305"/>
      <c r="F8" s="305"/>
      <c r="G8" s="306">
        <f>D8</f>
        <v>0</v>
      </c>
      <c r="I8" s="123"/>
      <c r="J8" s="193"/>
      <c r="K8" s="193" t="s">
        <v>84</v>
      </c>
      <c r="L8" s="194">
        <v>895</v>
      </c>
      <c r="M8" s="194"/>
      <c r="N8" s="194"/>
      <c r="O8" s="306">
        <f>L8</f>
        <v>895</v>
      </c>
    </row>
    <row r="9" spans="1:15" x14ac:dyDescent="0.2">
      <c r="A9" s="123"/>
      <c r="B9" s="255"/>
      <c r="C9" s="281"/>
      <c r="D9" s="194"/>
      <c r="E9" s="194"/>
      <c r="F9" s="194"/>
      <c r="G9" s="307">
        <f t="shared" ref="G9:G28" si="0">SUM(G8+D9-E9-F9)</f>
        <v>0</v>
      </c>
      <c r="I9" s="123">
        <v>42835</v>
      </c>
      <c r="J9" s="193">
        <v>11186457</v>
      </c>
      <c r="K9" s="193" t="s">
        <v>193</v>
      </c>
      <c r="L9" s="193"/>
      <c r="M9" s="193"/>
      <c r="N9" s="194">
        <v>197.45</v>
      </c>
      <c r="O9" s="307">
        <f>O8+L9-M9-N9</f>
        <v>697.55</v>
      </c>
    </row>
    <row r="10" spans="1:15" x14ac:dyDescent="0.2">
      <c r="A10" s="123"/>
      <c r="B10" s="193"/>
      <c r="C10" s="193"/>
      <c r="D10" s="194"/>
      <c r="E10" s="194"/>
      <c r="F10" s="194"/>
      <c r="G10" s="307">
        <f t="shared" si="0"/>
        <v>0</v>
      </c>
      <c r="I10" s="123">
        <v>42789</v>
      </c>
      <c r="J10" s="193">
        <v>16308</v>
      </c>
      <c r="K10" s="193" t="s">
        <v>239</v>
      </c>
      <c r="L10" s="194"/>
      <c r="M10" s="194"/>
      <c r="N10" s="194">
        <v>343.5</v>
      </c>
      <c r="O10" s="307">
        <f t="shared" ref="O10:O11" si="1">O9+L10-M10-N10</f>
        <v>354.04999999999995</v>
      </c>
    </row>
    <row r="11" spans="1:15" x14ac:dyDescent="0.2">
      <c r="A11" s="123"/>
      <c r="B11" s="193"/>
      <c r="C11" s="193"/>
      <c r="D11" s="194"/>
      <c r="E11" s="194"/>
      <c r="F11" s="194"/>
      <c r="G11" s="307">
        <f t="shared" si="0"/>
        <v>0</v>
      </c>
      <c r="I11" s="123"/>
      <c r="J11" s="193"/>
      <c r="K11" s="193"/>
      <c r="L11" s="194"/>
      <c r="M11" s="194"/>
      <c r="N11" s="194"/>
      <c r="O11" s="307">
        <f t="shared" si="1"/>
        <v>354.04999999999995</v>
      </c>
    </row>
    <row r="12" spans="1:15" x14ac:dyDescent="0.2">
      <c r="A12" s="123"/>
      <c r="B12" s="193"/>
      <c r="C12" s="193"/>
      <c r="D12" s="194"/>
      <c r="E12" s="194"/>
      <c r="F12" s="194"/>
      <c r="G12" s="307">
        <f t="shared" si="0"/>
        <v>0</v>
      </c>
      <c r="I12" s="123"/>
      <c r="J12" s="193"/>
      <c r="K12" s="193"/>
      <c r="L12" s="194"/>
      <c r="M12" s="194"/>
      <c r="N12" s="194"/>
      <c r="O12" s="307">
        <f>O11+L26-M26-N26</f>
        <v>354.04999999999995</v>
      </c>
    </row>
    <row r="13" spans="1:15" x14ac:dyDescent="0.2">
      <c r="A13" s="123"/>
      <c r="B13" s="193"/>
      <c r="C13" s="193"/>
      <c r="D13" s="194"/>
      <c r="E13" s="194"/>
      <c r="F13" s="194"/>
      <c r="G13" s="307">
        <f t="shared" si="0"/>
        <v>0</v>
      </c>
      <c r="I13" s="123"/>
      <c r="J13" s="193"/>
      <c r="K13" s="193"/>
      <c r="L13" s="194"/>
      <c r="M13" s="194"/>
      <c r="N13" s="194"/>
      <c r="O13" s="307">
        <f t="shared" ref="O13:O25" si="2">O12+L27-M27-N27</f>
        <v>354.04999999999995</v>
      </c>
    </row>
    <row r="14" spans="1:15" x14ac:dyDescent="0.2">
      <c r="A14" s="123"/>
      <c r="B14" s="193"/>
      <c r="C14" s="193"/>
      <c r="D14" s="194"/>
      <c r="E14" s="194"/>
      <c r="F14" s="194"/>
      <c r="G14" s="307">
        <f t="shared" si="0"/>
        <v>0</v>
      </c>
      <c r="I14" s="123"/>
      <c r="J14" s="193"/>
      <c r="K14" s="193"/>
      <c r="L14" s="194"/>
      <c r="M14" s="194"/>
      <c r="N14" s="194"/>
      <c r="O14" s="307">
        <f t="shared" si="2"/>
        <v>354.04999999999995</v>
      </c>
    </row>
    <row r="15" spans="1:15" x14ac:dyDescent="0.2">
      <c r="A15" s="123"/>
      <c r="B15" s="193"/>
      <c r="C15" s="193"/>
      <c r="D15" s="194"/>
      <c r="E15" s="194"/>
      <c r="F15" s="194"/>
      <c r="G15" s="307">
        <f t="shared" si="0"/>
        <v>0</v>
      </c>
      <c r="I15" s="123"/>
      <c r="J15" s="193"/>
      <c r="K15" s="193"/>
      <c r="L15" s="194"/>
      <c r="M15" s="194"/>
      <c r="N15" s="194"/>
      <c r="O15" s="307">
        <f t="shared" si="2"/>
        <v>354.04999999999995</v>
      </c>
    </row>
    <row r="16" spans="1:15" x14ac:dyDescent="0.2">
      <c r="A16" s="123"/>
      <c r="B16" s="193"/>
      <c r="C16" s="193"/>
      <c r="D16" s="194"/>
      <c r="E16" s="194"/>
      <c r="F16" s="194"/>
      <c r="G16" s="307">
        <f t="shared" si="0"/>
        <v>0</v>
      </c>
      <c r="I16" s="123"/>
      <c r="J16" s="193"/>
      <c r="K16" s="193"/>
      <c r="L16" s="194"/>
      <c r="M16" s="194"/>
      <c r="N16" s="194"/>
      <c r="O16" s="307">
        <f t="shared" si="2"/>
        <v>354.04999999999995</v>
      </c>
    </row>
    <row r="17" spans="1:15" x14ac:dyDescent="0.2">
      <c r="A17" s="123"/>
      <c r="B17" s="193"/>
      <c r="C17" s="193"/>
      <c r="D17" s="194"/>
      <c r="E17" s="194"/>
      <c r="F17" s="194"/>
      <c r="G17" s="307">
        <f t="shared" si="0"/>
        <v>0</v>
      </c>
      <c r="I17" s="123"/>
      <c r="J17" s="193"/>
      <c r="K17" s="193"/>
      <c r="L17" s="194"/>
      <c r="M17" s="194"/>
      <c r="N17" s="194"/>
      <c r="O17" s="307">
        <f t="shared" si="2"/>
        <v>354.04999999999995</v>
      </c>
    </row>
    <row r="18" spans="1:15" x14ac:dyDescent="0.2">
      <c r="A18" s="123"/>
      <c r="B18" s="193"/>
      <c r="C18" s="193"/>
      <c r="D18" s="194"/>
      <c r="E18" s="194"/>
      <c r="F18" s="194"/>
      <c r="G18" s="307">
        <f t="shared" si="0"/>
        <v>0</v>
      </c>
      <c r="I18" s="123"/>
      <c r="J18" s="193"/>
      <c r="K18" s="193"/>
      <c r="L18" s="194"/>
      <c r="M18" s="194"/>
      <c r="N18" s="194"/>
      <c r="O18" s="307">
        <f t="shared" si="2"/>
        <v>354.04999999999995</v>
      </c>
    </row>
    <row r="19" spans="1:15" x14ac:dyDescent="0.2">
      <c r="A19" s="123"/>
      <c r="B19" s="193"/>
      <c r="C19" s="193"/>
      <c r="D19" s="194"/>
      <c r="E19" s="194"/>
      <c r="F19" s="194"/>
      <c r="G19" s="307">
        <f t="shared" si="0"/>
        <v>0</v>
      </c>
      <c r="I19" s="123"/>
      <c r="J19" s="193"/>
      <c r="K19" s="193"/>
      <c r="L19" s="194"/>
      <c r="M19" s="194"/>
      <c r="N19" s="194"/>
      <c r="O19" s="307">
        <f t="shared" si="2"/>
        <v>354.04999999999995</v>
      </c>
    </row>
    <row r="20" spans="1:15" x14ac:dyDescent="0.2">
      <c r="A20" s="123"/>
      <c r="B20" s="193"/>
      <c r="C20" s="193"/>
      <c r="D20" s="194"/>
      <c r="E20" s="194"/>
      <c r="F20" s="194"/>
      <c r="G20" s="307">
        <f t="shared" si="0"/>
        <v>0</v>
      </c>
      <c r="I20" s="123"/>
      <c r="J20" s="193"/>
      <c r="K20" s="193"/>
      <c r="L20" s="194"/>
      <c r="M20" s="194"/>
      <c r="N20" s="194"/>
      <c r="O20" s="307">
        <f t="shared" si="2"/>
        <v>354.04999999999995</v>
      </c>
    </row>
    <row r="21" spans="1:15" x14ac:dyDescent="0.2">
      <c r="A21" s="123"/>
      <c r="B21" s="193"/>
      <c r="C21" s="193"/>
      <c r="D21" s="194"/>
      <c r="E21" s="194"/>
      <c r="F21" s="194"/>
      <c r="G21" s="307">
        <f t="shared" si="0"/>
        <v>0</v>
      </c>
      <c r="I21" s="123"/>
      <c r="J21" s="193"/>
      <c r="K21" s="193"/>
      <c r="L21" s="194"/>
      <c r="M21" s="194"/>
      <c r="N21" s="194"/>
      <c r="O21" s="307">
        <f t="shared" si="2"/>
        <v>354.04999999999995</v>
      </c>
    </row>
    <row r="22" spans="1:15" x14ac:dyDescent="0.2">
      <c r="A22" s="123"/>
      <c r="B22" s="193"/>
      <c r="C22" s="193"/>
      <c r="D22" s="194"/>
      <c r="E22" s="194"/>
      <c r="F22" s="194"/>
      <c r="G22" s="307">
        <f t="shared" si="0"/>
        <v>0</v>
      </c>
      <c r="I22" s="123"/>
      <c r="J22" s="193"/>
      <c r="K22" s="193"/>
      <c r="L22" s="194"/>
      <c r="M22" s="194"/>
      <c r="N22" s="194"/>
      <c r="O22" s="307">
        <f t="shared" si="2"/>
        <v>354.04999999999995</v>
      </c>
    </row>
    <row r="23" spans="1:15" x14ac:dyDescent="0.2">
      <c r="A23" s="123"/>
      <c r="B23" s="193"/>
      <c r="C23" s="193"/>
      <c r="D23" s="193"/>
      <c r="E23" s="193"/>
      <c r="F23" s="194"/>
      <c r="G23" s="307">
        <f t="shared" si="0"/>
        <v>0</v>
      </c>
      <c r="I23" s="123"/>
      <c r="J23" s="193"/>
      <c r="K23" s="193"/>
      <c r="L23" s="194"/>
      <c r="M23" s="194"/>
      <c r="N23" s="194"/>
      <c r="O23" s="307">
        <f t="shared" si="2"/>
        <v>354.04999999999995</v>
      </c>
    </row>
    <row r="24" spans="1:15" x14ac:dyDescent="0.2">
      <c r="A24" s="123"/>
      <c r="B24" s="193"/>
      <c r="C24" s="193"/>
      <c r="D24" s="194"/>
      <c r="E24" s="194"/>
      <c r="F24" s="194"/>
      <c r="G24" s="307">
        <f t="shared" si="0"/>
        <v>0</v>
      </c>
      <c r="I24" s="123"/>
      <c r="J24" s="193"/>
      <c r="K24" s="193"/>
      <c r="L24" s="194"/>
      <c r="M24" s="194"/>
      <c r="N24" s="194"/>
      <c r="O24" s="307">
        <f t="shared" si="2"/>
        <v>354.04999999999995</v>
      </c>
    </row>
    <row r="25" spans="1:15" x14ac:dyDescent="0.2">
      <c r="A25" s="123"/>
      <c r="B25" s="193"/>
      <c r="C25" s="193"/>
      <c r="D25" s="194"/>
      <c r="E25" s="194"/>
      <c r="F25" s="194"/>
      <c r="G25" s="307">
        <f t="shared" si="0"/>
        <v>0</v>
      </c>
      <c r="I25" s="123"/>
      <c r="J25" s="193"/>
      <c r="K25" s="193"/>
      <c r="L25" s="194"/>
      <c r="M25" s="194"/>
      <c r="N25" s="194"/>
      <c r="O25" s="307">
        <f t="shared" si="2"/>
        <v>354.04999999999995</v>
      </c>
    </row>
    <row r="26" spans="1:15" x14ac:dyDescent="0.2">
      <c r="A26" s="127"/>
      <c r="B26" s="124"/>
      <c r="C26" s="124"/>
      <c r="D26" s="172"/>
      <c r="E26" s="172"/>
      <c r="F26" s="172"/>
      <c r="G26" s="308">
        <f t="shared" si="0"/>
        <v>0</v>
      </c>
      <c r="I26" s="127"/>
      <c r="J26" s="124"/>
      <c r="K26" s="124"/>
      <c r="L26" s="172"/>
      <c r="M26" s="172"/>
      <c r="N26" s="172"/>
      <c r="O26" s="307">
        <f>O25+L29-M29-N29</f>
        <v>354.04999999999995</v>
      </c>
    </row>
    <row r="27" spans="1:15" x14ac:dyDescent="0.2">
      <c r="A27" s="127"/>
      <c r="B27" s="124"/>
      <c r="C27" s="124"/>
      <c r="D27" s="172"/>
      <c r="E27" s="172"/>
      <c r="F27" s="172"/>
      <c r="G27" s="308">
        <f t="shared" si="0"/>
        <v>0</v>
      </c>
      <c r="I27" s="127"/>
      <c r="J27" s="124"/>
      <c r="K27" s="124"/>
      <c r="L27" s="172"/>
      <c r="M27" s="172"/>
      <c r="N27" s="172"/>
      <c r="O27" s="307">
        <f>O26+L30-M30-N30</f>
        <v>354.04999999999995</v>
      </c>
    </row>
    <row r="28" spans="1:15" ht="13.5" thickBot="1" x14ac:dyDescent="0.25">
      <c r="A28" s="128"/>
      <c r="B28" s="129"/>
      <c r="C28" s="129"/>
      <c r="D28" s="174"/>
      <c r="E28" s="174"/>
      <c r="F28" s="174"/>
      <c r="G28" s="175">
        <f t="shared" si="0"/>
        <v>0</v>
      </c>
      <c r="I28" s="128"/>
      <c r="J28" s="129"/>
      <c r="K28" s="129"/>
      <c r="L28" s="174"/>
      <c r="M28" s="174"/>
      <c r="N28" s="174"/>
      <c r="O28" s="175">
        <f>SUM(O27+L28-M28-N28)</f>
        <v>354.04999999999995</v>
      </c>
    </row>
    <row r="29" spans="1:15" ht="13.5" thickTop="1" x14ac:dyDescent="0.2">
      <c r="A29" s="120"/>
      <c r="B29" s="121"/>
      <c r="C29" s="121"/>
      <c r="D29" s="168"/>
      <c r="E29" s="168"/>
      <c r="F29" s="168"/>
      <c r="G29" s="169"/>
      <c r="I29" s="120"/>
      <c r="J29" s="121"/>
      <c r="K29" s="121"/>
      <c r="L29" s="168"/>
      <c r="M29" s="168"/>
      <c r="N29" s="168"/>
      <c r="O29" s="169"/>
    </row>
    <row r="30" spans="1:15" ht="13.5" thickBot="1" x14ac:dyDescent="0.25">
      <c r="A30" s="131" t="s">
        <v>3</v>
      </c>
      <c r="B30" s="132"/>
      <c r="C30" s="132"/>
      <c r="D30" s="166"/>
      <c r="E30" s="176"/>
      <c r="F30" s="176"/>
      <c r="G30" s="218">
        <f>G28</f>
        <v>0</v>
      </c>
      <c r="I30" s="131" t="s">
        <v>3</v>
      </c>
      <c r="J30" s="132"/>
      <c r="K30" s="132"/>
      <c r="L30" s="166"/>
      <c r="M30" s="176"/>
      <c r="N30" s="176"/>
      <c r="O30" s="218">
        <f>O28</f>
        <v>354.04999999999995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/>
  </hyperlink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22"/>
  <sheetViews>
    <sheetView topLeftCell="D1" workbookViewId="0">
      <selection activeCell="L31" sqref="L31"/>
    </sheetView>
  </sheetViews>
  <sheetFormatPr defaultRowHeight="12.75" x14ac:dyDescent="0.2"/>
  <cols>
    <col min="1" max="1" width="10.28515625" style="256" customWidth="1"/>
    <col min="2" max="2" width="11.7109375" style="256" customWidth="1"/>
    <col min="3" max="3" width="34.42578125" style="256" customWidth="1"/>
    <col min="4" max="4" width="10.28515625" style="256" bestFit="1" customWidth="1"/>
    <col min="5" max="5" width="5.42578125" style="256" bestFit="1" customWidth="1"/>
    <col min="6" max="6" width="10.28515625" style="309" bestFit="1" customWidth="1"/>
    <col min="7" max="7" width="10.28515625" style="256" bestFit="1" customWidth="1"/>
    <col min="8" max="8" width="9.140625" style="256"/>
    <col min="9" max="9" width="10.28515625" style="256" customWidth="1"/>
    <col min="10" max="10" width="11.7109375" style="256" customWidth="1"/>
    <col min="11" max="11" width="34.42578125" style="256" customWidth="1"/>
    <col min="12" max="12" width="10.28515625" style="256" customWidth="1"/>
    <col min="13" max="13" width="5.42578125" style="256" bestFit="1" customWidth="1"/>
    <col min="14" max="15" width="10.28515625" style="256" customWidth="1"/>
    <col min="16" max="16384" width="9.140625" style="256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1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46</v>
      </c>
      <c r="B4" s="360"/>
      <c r="C4" s="360"/>
      <c r="D4" s="360"/>
      <c r="E4" s="360"/>
      <c r="F4" s="360"/>
      <c r="G4" s="361"/>
      <c r="I4" s="359" t="s">
        <v>46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28" t="s">
        <v>2</v>
      </c>
      <c r="E7" s="260" t="s">
        <v>8</v>
      </c>
      <c r="F7" s="228" t="s">
        <v>5</v>
      </c>
      <c r="G7" s="229" t="s">
        <v>6</v>
      </c>
      <c r="I7" s="225" t="s">
        <v>1</v>
      </c>
      <c r="J7" s="226" t="s">
        <v>12</v>
      </c>
      <c r="K7" s="227" t="s">
        <v>0</v>
      </c>
      <c r="L7" s="228" t="s">
        <v>2</v>
      </c>
      <c r="M7" s="260" t="s">
        <v>8</v>
      </c>
      <c r="N7" s="228" t="s">
        <v>5</v>
      </c>
      <c r="O7" s="229" t="s">
        <v>6</v>
      </c>
    </row>
    <row r="8" spans="1:15" x14ac:dyDescent="0.2">
      <c r="A8" s="304"/>
      <c r="B8" s="241"/>
      <c r="C8" s="241" t="s">
        <v>80</v>
      </c>
      <c r="D8" s="305"/>
      <c r="E8" s="305"/>
      <c r="F8" s="305"/>
      <c r="G8" s="306">
        <f>D8</f>
        <v>0</v>
      </c>
      <c r="I8" s="304"/>
      <c r="J8" s="241"/>
      <c r="K8" s="241" t="s">
        <v>84</v>
      </c>
      <c r="L8" s="305">
        <v>0</v>
      </c>
      <c r="M8" s="305"/>
      <c r="N8" s="305"/>
      <c r="O8" s="306">
        <f>L8</f>
        <v>0</v>
      </c>
    </row>
    <row r="9" spans="1:15" x14ac:dyDescent="0.2">
      <c r="A9" s="123"/>
      <c r="B9" s="255"/>
      <c r="C9" s="281"/>
      <c r="D9" s="194"/>
      <c r="E9" s="194"/>
      <c r="F9" s="194"/>
      <c r="G9" s="307">
        <f>SUM(G8+D9-E9-F9)</f>
        <v>0</v>
      </c>
      <c r="I9" s="123"/>
      <c r="J9" s="255"/>
      <c r="K9" s="281"/>
      <c r="L9" s="194"/>
      <c r="M9" s="194"/>
      <c r="N9" s="194"/>
      <c r="O9" s="307">
        <f>SUM(O8+L9-M9-N9)</f>
        <v>0</v>
      </c>
    </row>
    <row r="10" spans="1:15" x14ac:dyDescent="0.2">
      <c r="A10" s="123"/>
      <c r="B10" s="193"/>
      <c r="C10" s="193"/>
      <c r="D10" s="194"/>
      <c r="E10" s="194"/>
      <c r="F10" s="194"/>
      <c r="G10" s="307">
        <f>SUM(G9+D10-E10-F10)</f>
        <v>0</v>
      </c>
      <c r="I10" s="123"/>
      <c r="J10" s="193"/>
      <c r="K10" s="193"/>
      <c r="L10" s="194"/>
      <c r="M10" s="194"/>
      <c r="N10" s="194"/>
      <c r="O10" s="307">
        <f>SUM(O9+L10-M10-N10)</f>
        <v>0</v>
      </c>
    </row>
    <row r="11" spans="1:15" x14ac:dyDescent="0.2">
      <c r="A11" s="123"/>
      <c r="B11" s="193"/>
      <c r="C11" s="193"/>
      <c r="D11" s="194"/>
      <c r="E11" s="194"/>
      <c r="F11" s="194"/>
      <c r="G11" s="307">
        <f>SUM(G10+D11-E11-F11)</f>
        <v>0</v>
      </c>
      <c r="I11" s="123"/>
      <c r="J11" s="193"/>
      <c r="K11" s="193"/>
      <c r="L11" s="194"/>
      <c r="M11" s="194"/>
      <c r="N11" s="194"/>
      <c r="O11" s="307">
        <f>SUM(O10+L11-M11-N11)</f>
        <v>0</v>
      </c>
    </row>
    <row r="12" spans="1:15" ht="12" customHeight="1" x14ac:dyDescent="0.2">
      <c r="A12" s="127"/>
      <c r="B12" s="124"/>
      <c r="C12" s="124"/>
      <c r="D12" s="172"/>
      <c r="E12" s="172"/>
      <c r="F12" s="172"/>
      <c r="G12" s="307">
        <f t="shared" ref="G12:G16" si="0">SUM(G11+D12-E12-F12)</f>
        <v>0</v>
      </c>
      <c r="I12" s="127"/>
      <c r="J12" s="124"/>
      <c r="K12" s="124"/>
      <c r="L12" s="172"/>
      <c r="M12" s="172"/>
      <c r="N12" s="172"/>
      <c r="O12" s="307">
        <f t="shared" ref="O12:O20" si="1">SUM(O11+L12-M12-N12)</f>
        <v>0</v>
      </c>
    </row>
    <row r="13" spans="1:15" x14ac:dyDescent="0.2">
      <c r="A13" s="127"/>
      <c r="B13" s="124"/>
      <c r="C13" s="124"/>
      <c r="D13" s="172"/>
      <c r="E13" s="172"/>
      <c r="F13" s="172"/>
      <c r="G13" s="307">
        <f t="shared" si="0"/>
        <v>0</v>
      </c>
      <c r="I13" s="127"/>
      <c r="J13" s="124"/>
      <c r="K13" s="124"/>
      <c r="L13" s="172"/>
      <c r="M13" s="172"/>
      <c r="N13" s="172"/>
      <c r="O13" s="307">
        <f t="shared" si="1"/>
        <v>0</v>
      </c>
    </row>
    <row r="14" spans="1:15" x14ac:dyDescent="0.2">
      <c r="A14" s="127"/>
      <c r="B14" s="124"/>
      <c r="C14" s="124"/>
      <c r="D14" s="172"/>
      <c r="E14" s="172"/>
      <c r="F14" s="172"/>
      <c r="G14" s="307">
        <f t="shared" si="0"/>
        <v>0</v>
      </c>
      <c r="I14" s="127"/>
      <c r="J14" s="124"/>
      <c r="K14" s="124"/>
      <c r="L14" s="172"/>
      <c r="M14" s="172"/>
      <c r="N14" s="172"/>
      <c r="O14" s="307">
        <f t="shared" si="1"/>
        <v>0</v>
      </c>
    </row>
    <row r="15" spans="1:15" x14ac:dyDescent="0.2">
      <c r="A15" s="127"/>
      <c r="B15" s="124"/>
      <c r="C15" s="124"/>
      <c r="D15" s="172"/>
      <c r="E15" s="172"/>
      <c r="F15" s="172"/>
      <c r="G15" s="307">
        <f t="shared" si="0"/>
        <v>0</v>
      </c>
      <c r="I15" s="127"/>
      <c r="J15" s="124"/>
      <c r="K15" s="124"/>
      <c r="L15" s="172"/>
      <c r="M15" s="172"/>
      <c r="N15" s="172"/>
      <c r="O15" s="307">
        <f t="shared" si="1"/>
        <v>0</v>
      </c>
    </row>
    <row r="16" spans="1:15" x14ac:dyDescent="0.2">
      <c r="A16" s="127"/>
      <c r="B16" s="124"/>
      <c r="C16" s="124"/>
      <c r="D16" s="172"/>
      <c r="E16" s="172"/>
      <c r="F16" s="172"/>
      <c r="G16" s="307">
        <f t="shared" si="0"/>
        <v>0</v>
      </c>
      <c r="I16" s="127"/>
      <c r="J16" s="124"/>
      <c r="K16" s="124"/>
      <c r="L16" s="172"/>
      <c r="M16" s="172"/>
      <c r="N16" s="172"/>
      <c r="O16" s="307">
        <f t="shared" si="1"/>
        <v>0</v>
      </c>
    </row>
    <row r="17" spans="1:15" x14ac:dyDescent="0.2">
      <c r="A17" s="127"/>
      <c r="B17" s="124"/>
      <c r="C17" s="124"/>
      <c r="D17" s="172"/>
      <c r="E17" s="172"/>
      <c r="F17" s="172"/>
      <c r="G17" s="308">
        <f t="shared" ref="G17:G20" si="2">SUM(G16+D17-E17-F17)</f>
        <v>0</v>
      </c>
      <c r="I17" s="127"/>
      <c r="J17" s="124"/>
      <c r="K17" s="124"/>
      <c r="L17" s="172"/>
      <c r="M17" s="172"/>
      <c r="N17" s="172"/>
      <c r="O17" s="308">
        <f t="shared" si="1"/>
        <v>0</v>
      </c>
    </row>
    <row r="18" spans="1:15" x14ac:dyDescent="0.2">
      <c r="A18" s="127"/>
      <c r="B18" s="124"/>
      <c r="C18" s="124"/>
      <c r="D18" s="172"/>
      <c r="E18" s="172"/>
      <c r="F18" s="172"/>
      <c r="G18" s="308">
        <f t="shared" si="2"/>
        <v>0</v>
      </c>
      <c r="I18" s="127"/>
      <c r="J18" s="124"/>
      <c r="K18" s="124"/>
      <c r="L18" s="172"/>
      <c r="M18" s="172"/>
      <c r="N18" s="172"/>
      <c r="O18" s="308">
        <f t="shared" si="1"/>
        <v>0</v>
      </c>
    </row>
    <row r="19" spans="1:15" x14ac:dyDescent="0.2">
      <c r="A19" s="127"/>
      <c r="B19" s="124"/>
      <c r="C19" s="124"/>
      <c r="D19" s="172"/>
      <c r="E19" s="172"/>
      <c r="F19" s="172"/>
      <c r="G19" s="308">
        <f t="shared" si="2"/>
        <v>0</v>
      </c>
      <c r="I19" s="127"/>
      <c r="J19" s="124"/>
      <c r="K19" s="124"/>
      <c r="L19" s="172"/>
      <c r="M19" s="172"/>
      <c r="N19" s="172"/>
      <c r="O19" s="308">
        <f t="shared" si="1"/>
        <v>0</v>
      </c>
    </row>
    <row r="20" spans="1:15" ht="13.5" thickBot="1" x14ac:dyDescent="0.25">
      <c r="A20" s="128"/>
      <c r="B20" s="129"/>
      <c r="C20" s="129"/>
      <c r="D20" s="174"/>
      <c r="E20" s="174"/>
      <c r="F20" s="174"/>
      <c r="G20" s="175">
        <f t="shared" si="2"/>
        <v>0</v>
      </c>
      <c r="I20" s="128"/>
      <c r="J20" s="129"/>
      <c r="K20" s="129"/>
      <c r="L20" s="174"/>
      <c r="M20" s="174"/>
      <c r="N20" s="174"/>
      <c r="O20" s="175">
        <f t="shared" si="1"/>
        <v>0</v>
      </c>
    </row>
    <row r="21" spans="1:15" ht="13.5" thickTop="1" x14ac:dyDescent="0.2">
      <c r="A21" s="120"/>
      <c r="B21" s="121"/>
      <c r="C21" s="121"/>
      <c r="D21" s="168"/>
      <c r="E21" s="168"/>
      <c r="F21" s="168"/>
      <c r="G21" s="169"/>
      <c r="I21" s="120"/>
      <c r="J21" s="121"/>
      <c r="K21" s="121"/>
      <c r="L21" s="168"/>
      <c r="M21" s="168"/>
      <c r="N21" s="168"/>
      <c r="O21" s="169"/>
    </row>
    <row r="22" spans="1:15" ht="13.5" thickBot="1" x14ac:dyDescent="0.25">
      <c r="A22" s="131" t="s">
        <v>3</v>
      </c>
      <c r="B22" s="132"/>
      <c r="C22" s="132"/>
      <c r="D22" s="166"/>
      <c r="E22" s="176"/>
      <c r="F22" s="176"/>
      <c r="G22" s="218">
        <f>G20</f>
        <v>0</v>
      </c>
      <c r="I22" s="131" t="s">
        <v>3</v>
      </c>
      <c r="J22" s="132"/>
      <c r="K22" s="132"/>
      <c r="L22" s="166"/>
      <c r="M22" s="176"/>
      <c r="N22" s="176"/>
      <c r="O22" s="218">
        <f>O20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1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O29"/>
  <sheetViews>
    <sheetView topLeftCell="F1" zoomScaleNormal="100" workbookViewId="0">
      <selection activeCell="P1" sqref="P1"/>
    </sheetView>
  </sheetViews>
  <sheetFormatPr defaultRowHeight="12.75" x14ac:dyDescent="0.2"/>
  <cols>
    <col min="1" max="1" width="11.5703125" style="49" bestFit="1" customWidth="1"/>
    <col min="2" max="2" width="10.7109375" style="49" bestFit="1" customWidth="1"/>
    <col min="3" max="3" width="22" style="49" customWidth="1"/>
    <col min="4" max="4" width="10.42578125" style="49" bestFit="1" customWidth="1"/>
    <col min="5" max="5" width="12.5703125" style="49" customWidth="1"/>
    <col min="6" max="6" width="10.42578125" style="49" bestFit="1" customWidth="1"/>
    <col min="7" max="7" width="11.7109375" style="49" customWidth="1"/>
    <col min="8" max="8" width="9.140625" style="49"/>
    <col min="9" max="9" width="11.5703125" style="49" bestFit="1" customWidth="1"/>
    <col min="10" max="10" width="10.7109375" style="49" bestFit="1" customWidth="1"/>
    <col min="11" max="11" width="22" style="49" customWidth="1"/>
    <col min="12" max="12" width="10.42578125" style="49" bestFit="1" customWidth="1"/>
    <col min="13" max="13" width="12.5703125" style="49" customWidth="1"/>
    <col min="14" max="14" width="10.42578125" style="49" bestFit="1" customWidth="1"/>
    <col min="15" max="15" width="11.7109375" style="49" customWidth="1"/>
    <col min="16" max="16384" width="9.140625" style="49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ht="17.25" customHeight="1" x14ac:dyDescent="0.5">
      <c r="A3" s="356"/>
      <c r="B3" s="369"/>
      <c r="C3" s="369"/>
      <c r="D3" s="369"/>
      <c r="E3" s="369"/>
      <c r="F3" s="369"/>
      <c r="G3" s="370"/>
      <c r="H3" s="103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27</v>
      </c>
      <c r="B4" s="360"/>
      <c r="C4" s="360"/>
      <c r="D4" s="360"/>
      <c r="E4" s="360"/>
      <c r="F4" s="360"/>
      <c r="G4" s="361"/>
      <c r="H4" s="104"/>
      <c r="I4" s="359" t="s">
        <v>27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4.75" customHeight="1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37" t="s">
        <v>4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37" t="s">
        <v>4</v>
      </c>
      <c r="N7" s="237" t="s">
        <v>5</v>
      </c>
      <c r="O7" s="238" t="s">
        <v>6</v>
      </c>
    </row>
    <row r="8" spans="1:15" x14ac:dyDescent="0.2">
      <c r="A8" s="257"/>
      <c r="B8" s="247"/>
      <c r="C8" s="247" t="s">
        <v>80</v>
      </c>
      <c r="D8" s="258">
        <v>499.8</v>
      </c>
      <c r="E8" s="258"/>
      <c r="F8" s="258"/>
      <c r="G8" s="259">
        <f>D8</f>
        <v>499.8</v>
      </c>
      <c r="I8" s="23"/>
      <c r="J8" s="25"/>
      <c r="K8" s="242" t="s">
        <v>86</v>
      </c>
      <c r="L8" s="86"/>
      <c r="M8" s="86"/>
      <c r="N8" s="87"/>
      <c r="O8" s="259">
        <f>L8</f>
        <v>0</v>
      </c>
    </row>
    <row r="9" spans="1:15" x14ac:dyDescent="0.2">
      <c r="A9" s="23"/>
      <c r="B9" s="25"/>
      <c r="C9" s="242"/>
      <c r="D9" s="86"/>
      <c r="E9" s="86"/>
      <c r="F9" s="87"/>
      <c r="G9" s="88">
        <f>SUM(G8+D9-E9-F9)</f>
        <v>499.8</v>
      </c>
      <c r="I9" s="14"/>
      <c r="J9" s="64"/>
      <c r="K9" s="64"/>
      <c r="L9" s="75"/>
      <c r="M9" s="75"/>
      <c r="N9" s="76"/>
      <c r="O9" s="88">
        <f>SUM(O8+L9-M9-N9)</f>
        <v>0</v>
      </c>
    </row>
    <row r="10" spans="1:15" x14ac:dyDescent="0.2">
      <c r="A10" s="14"/>
      <c r="B10" s="64"/>
      <c r="C10" s="64"/>
      <c r="D10" s="75"/>
      <c r="E10" s="75"/>
      <c r="F10" s="76"/>
      <c r="G10" s="88">
        <f t="shared" ref="G10:G27" si="0">SUM(G9+D10-E10-F10)</f>
        <v>499.8</v>
      </c>
      <c r="I10" s="14"/>
      <c r="J10" s="64"/>
      <c r="K10" s="64"/>
      <c r="L10" s="75"/>
      <c r="M10" s="75"/>
      <c r="N10" s="76"/>
      <c r="O10" s="88">
        <f t="shared" ref="O10:O27" si="1">SUM(O9+L10-M10-N10)</f>
        <v>0</v>
      </c>
    </row>
    <row r="11" spans="1:15" x14ac:dyDescent="0.2">
      <c r="A11" s="14"/>
      <c r="B11" s="64"/>
      <c r="C11" s="64"/>
      <c r="D11" s="75"/>
      <c r="E11" s="75"/>
      <c r="F11" s="76"/>
      <c r="G11" s="88">
        <f t="shared" si="0"/>
        <v>499.8</v>
      </c>
      <c r="I11" s="14"/>
      <c r="J11" s="64"/>
      <c r="K11" s="64"/>
      <c r="L11" s="75"/>
      <c r="M11" s="75"/>
      <c r="N11" s="76"/>
      <c r="O11" s="88">
        <f t="shared" si="1"/>
        <v>0</v>
      </c>
    </row>
    <row r="12" spans="1:15" x14ac:dyDescent="0.2">
      <c r="A12" s="14"/>
      <c r="B12" s="64"/>
      <c r="C12" s="64"/>
      <c r="D12" s="75"/>
      <c r="E12" s="75"/>
      <c r="F12" s="76"/>
      <c r="G12" s="88">
        <f t="shared" si="0"/>
        <v>499.8</v>
      </c>
      <c r="I12" s="14"/>
      <c r="J12" s="64"/>
      <c r="K12" s="64"/>
      <c r="L12" s="75"/>
      <c r="M12" s="75"/>
      <c r="N12" s="76"/>
      <c r="O12" s="88">
        <f t="shared" si="1"/>
        <v>0</v>
      </c>
    </row>
    <row r="13" spans="1:15" x14ac:dyDescent="0.2">
      <c r="A13" s="14"/>
      <c r="B13" s="64"/>
      <c r="C13" s="64"/>
      <c r="D13" s="75"/>
      <c r="E13" s="75"/>
      <c r="F13" s="76"/>
      <c r="G13" s="88">
        <f t="shared" si="0"/>
        <v>499.8</v>
      </c>
      <c r="I13" s="14"/>
      <c r="J13" s="64"/>
      <c r="K13" s="64"/>
      <c r="L13" s="75"/>
      <c r="M13" s="75"/>
      <c r="N13" s="76"/>
      <c r="O13" s="88">
        <f t="shared" si="1"/>
        <v>0</v>
      </c>
    </row>
    <row r="14" spans="1:15" x14ac:dyDescent="0.2">
      <c r="A14" s="14"/>
      <c r="B14" s="64"/>
      <c r="C14" s="64"/>
      <c r="D14" s="75"/>
      <c r="E14" s="75"/>
      <c r="F14" s="76"/>
      <c r="G14" s="88">
        <f t="shared" si="0"/>
        <v>499.8</v>
      </c>
      <c r="I14" s="14"/>
      <c r="J14" s="64"/>
      <c r="K14" s="64"/>
      <c r="L14" s="75"/>
      <c r="M14" s="75"/>
      <c r="N14" s="76"/>
      <c r="O14" s="88">
        <f t="shared" si="1"/>
        <v>0</v>
      </c>
    </row>
    <row r="15" spans="1:15" x14ac:dyDescent="0.2">
      <c r="A15" s="14"/>
      <c r="B15" s="9"/>
      <c r="C15" s="9"/>
      <c r="D15" s="75"/>
      <c r="E15" s="75"/>
      <c r="F15" s="76"/>
      <c r="G15" s="88">
        <f t="shared" si="0"/>
        <v>499.8</v>
      </c>
      <c r="I15" s="14"/>
      <c r="J15" s="9"/>
      <c r="K15" s="9"/>
      <c r="L15" s="75"/>
      <c r="M15" s="75"/>
      <c r="N15" s="76"/>
      <c r="O15" s="88">
        <f t="shared" si="1"/>
        <v>0</v>
      </c>
    </row>
    <row r="16" spans="1:15" x14ac:dyDescent="0.2">
      <c r="A16" s="14"/>
      <c r="B16" s="9"/>
      <c r="C16" s="9"/>
      <c r="D16" s="75"/>
      <c r="E16" s="75"/>
      <c r="F16" s="76"/>
      <c r="G16" s="88">
        <f t="shared" si="0"/>
        <v>499.8</v>
      </c>
      <c r="I16" s="14"/>
      <c r="J16" s="9"/>
      <c r="K16" s="9"/>
      <c r="L16" s="75"/>
      <c r="M16" s="75"/>
      <c r="N16" s="76"/>
      <c r="O16" s="88">
        <f t="shared" si="1"/>
        <v>0</v>
      </c>
    </row>
    <row r="17" spans="1:15" x14ac:dyDescent="0.2">
      <c r="A17" s="16"/>
      <c r="B17" s="9"/>
      <c r="C17" s="9"/>
      <c r="D17" s="75"/>
      <c r="E17" s="75"/>
      <c r="F17" s="75"/>
      <c r="G17" s="88">
        <f t="shared" si="0"/>
        <v>499.8</v>
      </c>
      <c r="I17" s="16"/>
      <c r="J17" s="9"/>
      <c r="K17" s="9"/>
      <c r="L17" s="75"/>
      <c r="M17" s="75"/>
      <c r="N17" s="75"/>
      <c r="O17" s="88">
        <f t="shared" si="1"/>
        <v>0</v>
      </c>
    </row>
    <row r="18" spans="1:15" x14ac:dyDescent="0.2">
      <c r="A18" s="16"/>
      <c r="B18" s="9"/>
      <c r="C18" s="9"/>
      <c r="D18" s="75"/>
      <c r="E18" s="75"/>
      <c r="F18" s="75"/>
      <c r="G18" s="88">
        <f t="shared" si="0"/>
        <v>499.8</v>
      </c>
      <c r="I18" s="16"/>
      <c r="J18" s="9"/>
      <c r="K18" s="9"/>
      <c r="L18" s="75"/>
      <c r="M18" s="75"/>
      <c r="N18" s="75"/>
      <c r="O18" s="88">
        <f t="shared" si="1"/>
        <v>0</v>
      </c>
    </row>
    <row r="19" spans="1:15" x14ac:dyDescent="0.2">
      <c r="A19" s="16"/>
      <c r="B19" s="9"/>
      <c r="C19" s="9"/>
      <c r="D19" s="75"/>
      <c r="E19" s="75"/>
      <c r="F19" s="75"/>
      <c r="G19" s="88">
        <f t="shared" si="0"/>
        <v>499.8</v>
      </c>
      <c r="I19" s="16"/>
      <c r="J19" s="9"/>
      <c r="K19" s="9"/>
      <c r="L19" s="75"/>
      <c r="M19" s="75"/>
      <c r="N19" s="75"/>
      <c r="O19" s="88">
        <f t="shared" si="1"/>
        <v>0</v>
      </c>
    </row>
    <row r="20" spans="1:15" x14ac:dyDescent="0.2">
      <c r="A20" s="16"/>
      <c r="B20" s="9"/>
      <c r="C20" s="9"/>
      <c r="D20" s="75"/>
      <c r="E20" s="75"/>
      <c r="F20" s="75"/>
      <c r="G20" s="88">
        <f t="shared" si="0"/>
        <v>499.8</v>
      </c>
      <c r="I20" s="16"/>
      <c r="J20" s="9"/>
      <c r="K20" s="9"/>
      <c r="L20" s="75"/>
      <c r="M20" s="75"/>
      <c r="N20" s="75"/>
      <c r="O20" s="88">
        <f t="shared" si="1"/>
        <v>0</v>
      </c>
    </row>
    <row r="21" spans="1:15" x14ac:dyDescent="0.2">
      <c r="A21" s="16"/>
      <c r="B21" s="9"/>
      <c r="C21" s="9"/>
      <c r="D21" s="75"/>
      <c r="E21" s="75"/>
      <c r="F21" s="75"/>
      <c r="G21" s="88">
        <f t="shared" si="0"/>
        <v>499.8</v>
      </c>
      <c r="I21" s="16"/>
      <c r="J21" s="9"/>
      <c r="K21" s="9"/>
      <c r="L21" s="75"/>
      <c r="M21" s="75"/>
      <c r="N21" s="75"/>
      <c r="O21" s="88">
        <f t="shared" si="1"/>
        <v>0</v>
      </c>
    </row>
    <row r="22" spans="1:15" x14ac:dyDescent="0.2">
      <c r="A22" s="16"/>
      <c r="B22" s="9"/>
      <c r="C22" s="9"/>
      <c r="D22" s="75"/>
      <c r="E22" s="75"/>
      <c r="F22" s="75"/>
      <c r="G22" s="88">
        <f t="shared" si="0"/>
        <v>499.8</v>
      </c>
      <c r="I22" s="16"/>
      <c r="J22" s="9"/>
      <c r="K22" s="9"/>
      <c r="L22" s="75"/>
      <c r="M22" s="75"/>
      <c r="N22" s="75"/>
      <c r="O22" s="88">
        <f t="shared" si="1"/>
        <v>0</v>
      </c>
    </row>
    <row r="23" spans="1:15" x14ac:dyDescent="0.2">
      <c r="A23" s="16"/>
      <c r="B23" s="9"/>
      <c r="C23" s="9"/>
      <c r="D23" s="75"/>
      <c r="E23" s="75"/>
      <c r="F23" s="75"/>
      <c r="G23" s="88">
        <f t="shared" si="0"/>
        <v>499.8</v>
      </c>
      <c r="I23" s="16"/>
      <c r="J23" s="9"/>
      <c r="K23" s="9"/>
      <c r="L23" s="75"/>
      <c r="M23" s="75"/>
      <c r="N23" s="75"/>
      <c r="O23" s="88">
        <f t="shared" si="1"/>
        <v>0</v>
      </c>
    </row>
    <row r="24" spans="1:15" x14ac:dyDescent="0.2">
      <c r="A24" s="16"/>
      <c r="B24" s="9"/>
      <c r="C24" s="9"/>
      <c r="D24" s="75"/>
      <c r="E24" s="75"/>
      <c r="F24" s="75"/>
      <c r="G24" s="88">
        <f t="shared" si="0"/>
        <v>499.8</v>
      </c>
      <c r="I24" s="16"/>
      <c r="J24" s="9"/>
      <c r="K24" s="9"/>
      <c r="L24" s="75"/>
      <c r="M24" s="75"/>
      <c r="N24" s="75"/>
      <c r="O24" s="88">
        <f t="shared" si="1"/>
        <v>0</v>
      </c>
    </row>
    <row r="25" spans="1:15" x14ac:dyDescent="0.2">
      <c r="A25" s="16"/>
      <c r="B25" s="9"/>
      <c r="C25" s="9"/>
      <c r="D25" s="75"/>
      <c r="E25" s="75"/>
      <c r="F25" s="75"/>
      <c r="G25" s="88">
        <f t="shared" si="0"/>
        <v>499.8</v>
      </c>
      <c r="I25" s="16"/>
      <c r="J25" s="9"/>
      <c r="K25" s="9"/>
      <c r="L25" s="75"/>
      <c r="M25" s="75"/>
      <c r="N25" s="75"/>
      <c r="O25" s="88">
        <f t="shared" si="1"/>
        <v>0</v>
      </c>
    </row>
    <row r="26" spans="1:15" x14ac:dyDescent="0.2">
      <c r="A26" s="16"/>
      <c r="B26" s="9"/>
      <c r="C26" s="9"/>
      <c r="D26" s="75"/>
      <c r="E26" s="75"/>
      <c r="F26" s="75"/>
      <c r="G26" s="88">
        <f t="shared" si="0"/>
        <v>499.8</v>
      </c>
      <c r="I26" s="16"/>
      <c r="J26" s="9"/>
      <c r="K26" s="9"/>
      <c r="L26" s="75"/>
      <c r="M26" s="75"/>
      <c r="N26" s="75"/>
      <c r="O26" s="88">
        <f t="shared" si="1"/>
        <v>0</v>
      </c>
    </row>
    <row r="27" spans="1:15" ht="13.5" thickBot="1" x14ac:dyDescent="0.25">
      <c r="A27" s="36"/>
      <c r="B27" s="37"/>
      <c r="C27" s="37"/>
      <c r="D27" s="89"/>
      <c r="E27" s="89"/>
      <c r="F27" s="89"/>
      <c r="G27" s="88">
        <f t="shared" si="0"/>
        <v>499.8</v>
      </c>
      <c r="I27" s="36"/>
      <c r="J27" s="37"/>
      <c r="K27" s="37"/>
      <c r="L27" s="89"/>
      <c r="M27" s="89"/>
      <c r="N27" s="89"/>
      <c r="O27" s="88">
        <f t="shared" si="1"/>
        <v>0</v>
      </c>
    </row>
    <row r="28" spans="1:15" ht="13.5" thickTop="1" x14ac:dyDescent="0.2">
      <c r="A28" s="40"/>
      <c r="B28" s="41"/>
      <c r="C28" s="41"/>
      <c r="D28" s="84"/>
      <c r="E28" s="84"/>
      <c r="F28" s="84"/>
      <c r="G28" s="85"/>
      <c r="I28" s="40"/>
      <c r="J28" s="41"/>
      <c r="K28" s="41"/>
      <c r="L28" s="84"/>
      <c r="M28" s="84"/>
      <c r="N28" s="84"/>
      <c r="O28" s="85"/>
    </row>
    <row r="29" spans="1:15" ht="13.5" thickBot="1" x14ac:dyDescent="0.25">
      <c r="A29" s="42" t="s">
        <v>3</v>
      </c>
      <c r="B29" s="43"/>
      <c r="C29" s="43"/>
      <c r="D29" s="82"/>
      <c r="E29" s="91"/>
      <c r="F29" s="91"/>
      <c r="G29" s="220">
        <f>G27</f>
        <v>499.8</v>
      </c>
      <c r="I29" s="42" t="s">
        <v>3</v>
      </c>
      <c r="J29" s="43"/>
      <c r="K29" s="43"/>
      <c r="L29" s="82"/>
      <c r="M29" s="91"/>
      <c r="N29" s="91"/>
      <c r="O29" s="220">
        <f>O27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/>
  </hyperlinks>
  <pageMargins left="0.75" right="0.75" top="1" bottom="1" header="0.5" footer="0.5"/>
  <pageSetup scale="9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30"/>
  <sheetViews>
    <sheetView topLeftCell="D1" workbookViewId="0">
      <selection activeCell="H1" sqref="H1"/>
    </sheetView>
  </sheetViews>
  <sheetFormatPr defaultRowHeight="12.75" x14ac:dyDescent="0.2"/>
  <cols>
    <col min="1" max="1" width="17.140625" customWidth="1"/>
    <col min="2" max="2" width="9.28515625" bestFit="1" customWidth="1"/>
    <col min="3" max="3" width="26.85546875" customWidth="1"/>
    <col min="4" max="4" width="9.5703125" customWidth="1"/>
    <col min="5" max="5" width="5.42578125" bestFit="1" customWidth="1"/>
    <col min="6" max="6" width="8.42578125" customWidth="1"/>
    <col min="7" max="7" width="15.7109375" customWidth="1"/>
    <col min="9" max="9" width="17.140625" customWidth="1"/>
    <col min="10" max="10" width="9.28515625" bestFit="1" customWidth="1"/>
    <col min="11" max="11" width="26.85546875" customWidth="1"/>
    <col min="12" max="12" width="9.5703125" customWidth="1"/>
    <col min="13" max="13" width="5.42578125" bestFit="1" customWidth="1"/>
    <col min="14" max="14" width="8.42578125" customWidth="1"/>
    <col min="15" max="15" width="15.7109375" customWidth="1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69</v>
      </c>
      <c r="B4" s="360"/>
      <c r="C4" s="360"/>
      <c r="D4" s="360"/>
      <c r="E4" s="360"/>
      <c r="F4" s="360"/>
      <c r="G4" s="361"/>
      <c r="I4" s="359" t="s">
        <v>69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30.75" customHeight="1" thickBot="1" x14ac:dyDescent="0.25">
      <c r="A7" s="225" t="s">
        <v>1</v>
      </c>
      <c r="B7" s="226" t="s">
        <v>12</v>
      </c>
      <c r="C7" s="227" t="s">
        <v>0</v>
      </c>
      <c r="D7" s="228" t="s">
        <v>2</v>
      </c>
      <c r="E7" s="260" t="s">
        <v>8</v>
      </c>
      <c r="F7" s="228" t="s">
        <v>5</v>
      </c>
      <c r="G7" s="229" t="s">
        <v>6</v>
      </c>
      <c r="I7" s="225" t="s">
        <v>1</v>
      </c>
      <c r="J7" s="226" t="s">
        <v>12</v>
      </c>
      <c r="K7" s="227" t="s">
        <v>0</v>
      </c>
      <c r="L7" s="228" t="s">
        <v>2</v>
      </c>
      <c r="M7" s="260" t="s">
        <v>8</v>
      </c>
      <c r="N7" s="228" t="s">
        <v>5</v>
      </c>
      <c r="O7" s="229" t="s">
        <v>6</v>
      </c>
    </row>
    <row r="8" spans="1:15" x14ac:dyDescent="0.2">
      <c r="A8" s="257"/>
      <c r="B8" s="247"/>
      <c r="C8" s="247" t="s">
        <v>80</v>
      </c>
      <c r="D8" s="258"/>
      <c r="E8" s="258"/>
      <c r="F8" s="258"/>
      <c r="G8" s="259">
        <f>D8</f>
        <v>0</v>
      </c>
      <c r="I8" s="257"/>
      <c r="J8" s="247"/>
      <c r="K8" s="247" t="s">
        <v>84</v>
      </c>
      <c r="L8" s="258"/>
      <c r="M8" s="258"/>
      <c r="N8" s="258"/>
      <c r="O8" s="259">
        <f>L8</f>
        <v>0</v>
      </c>
    </row>
    <row r="9" spans="1:15" x14ac:dyDescent="0.2">
      <c r="A9" s="14"/>
      <c r="B9" s="9"/>
      <c r="C9" s="9"/>
      <c r="D9" s="73"/>
      <c r="E9" s="73"/>
      <c r="F9" s="74"/>
      <c r="G9" s="79">
        <f>SUM(G8+D9-E9-F9)</f>
        <v>0</v>
      </c>
      <c r="I9" s="14"/>
      <c r="J9" s="9"/>
      <c r="K9" s="9"/>
      <c r="L9" s="73"/>
      <c r="M9" s="73"/>
      <c r="N9" s="74"/>
      <c r="O9" s="79">
        <f>SUM(O8+L9-M9-N9)</f>
        <v>0</v>
      </c>
    </row>
    <row r="10" spans="1:15" x14ac:dyDescent="0.2">
      <c r="A10" s="14"/>
      <c r="B10" s="9"/>
      <c r="C10" s="9"/>
      <c r="D10" s="73"/>
      <c r="E10" s="73"/>
      <c r="F10" s="74"/>
      <c r="G10" s="79">
        <f t="shared" ref="G10:G16" si="0">SUM(G9+D10-E10-F10)</f>
        <v>0</v>
      </c>
      <c r="I10" s="14"/>
      <c r="J10" s="9"/>
      <c r="K10" s="9"/>
      <c r="L10" s="73"/>
      <c r="M10" s="73"/>
      <c r="N10" s="74"/>
      <c r="O10" s="79">
        <f t="shared" ref="O10:O27" si="1">SUM(O9+L10-M10-N10)</f>
        <v>0</v>
      </c>
    </row>
    <row r="11" spans="1:15" x14ac:dyDescent="0.2">
      <c r="A11" s="14"/>
      <c r="B11" s="9"/>
      <c r="C11" s="9"/>
      <c r="D11" s="73"/>
      <c r="E11" s="73"/>
      <c r="F11" s="74"/>
      <c r="G11" s="79">
        <f t="shared" si="0"/>
        <v>0</v>
      </c>
      <c r="I11" s="14"/>
      <c r="J11" s="9"/>
      <c r="K11" s="9"/>
      <c r="L11" s="73"/>
      <c r="M11" s="73"/>
      <c r="N11" s="74"/>
      <c r="O11" s="79">
        <f t="shared" si="1"/>
        <v>0</v>
      </c>
    </row>
    <row r="12" spans="1:15" x14ac:dyDescent="0.2">
      <c r="A12" s="16"/>
      <c r="B12" s="9"/>
      <c r="C12" s="9"/>
      <c r="D12" s="73"/>
      <c r="E12" s="73"/>
      <c r="F12" s="73"/>
      <c r="G12" s="79">
        <f t="shared" si="0"/>
        <v>0</v>
      </c>
      <c r="I12" s="16"/>
      <c r="J12" s="9"/>
      <c r="K12" s="9"/>
      <c r="L12" s="73"/>
      <c r="M12" s="73"/>
      <c r="N12" s="73"/>
      <c r="O12" s="79">
        <f t="shared" si="1"/>
        <v>0</v>
      </c>
    </row>
    <row r="13" spans="1:15" x14ac:dyDescent="0.2">
      <c r="A13" s="16"/>
      <c r="B13" s="9"/>
      <c r="C13" s="9"/>
      <c r="D13" s="73"/>
      <c r="E13" s="73"/>
      <c r="F13" s="73"/>
      <c r="G13" s="79">
        <f t="shared" si="0"/>
        <v>0</v>
      </c>
      <c r="I13" s="16"/>
      <c r="J13" s="9"/>
      <c r="K13" s="9"/>
      <c r="L13" s="73"/>
      <c r="M13" s="73"/>
      <c r="N13" s="73"/>
      <c r="O13" s="79">
        <f t="shared" si="1"/>
        <v>0</v>
      </c>
    </row>
    <row r="14" spans="1:15" x14ac:dyDescent="0.2">
      <c r="A14" s="16"/>
      <c r="B14" s="9"/>
      <c r="C14" s="9"/>
      <c r="D14" s="73"/>
      <c r="E14" s="73"/>
      <c r="F14" s="73"/>
      <c r="G14" s="79">
        <f t="shared" si="0"/>
        <v>0</v>
      </c>
      <c r="I14" s="16"/>
      <c r="J14" s="9"/>
      <c r="K14" s="9"/>
      <c r="L14" s="73"/>
      <c r="M14" s="73"/>
      <c r="N14" s="73"/>
      <c r="O14" s="79">
        <f t="shared" si="1"/>
        <v>0</v>
      </c>
    </row>
    <row r="15" spans="1:15" x14ac:dyDescent="0.2">
      <c r="A15" s="16"/>
      <c r="B15" s="9"/>
      <c r="C15" s="9"/>
      <c r="D15" s="73"/>
      <c r="E15" s="73"/>
      <c r="F15" s="73"/>
      <c r="G15" s="79">
        <f t="shared" si="0"/>
        <v>0</v>
      </c>
      <c r="I15" s="16"/>
      <c r="J15" s="9"/>
      <c r="K15" s="9"/>
      <c r="L15" s="73"/>
      <c r="M15" s="73"/>
      <c r="N15" s="73"/>
      <c r="O15" s="79">
        <f t="shared" si="1"/>
        <v>0</v>
      </c>
    </row>
    <row r="16" spans="1:15" x14ac:dyDescent="0.2">
      <c r="A16" s="16"/>
      <c r="B16" s="9"/>
      <c r="C16" s="9"/>
      <c r="D16" s="73"/>
      <c r="E16" s="73"/>
      <c r="F16" s="73"/>
      <c r="G16" s="79">
        <f t="shared" si="0"/>
        <v>0</v>
      </c>
      <c r="I16" s="16"/>
      <c r="J16" s="9"/>
      <c r="K16" s="9"/>
      <c r="L16" s="73"/>
      <c r="M16" s="73"/>
      <c r="N16" s="73"/>
      <c r="O16" s="79">
        <f t="shared" si="1"/>
        <v>0</v>
      </c>
    </row>
    <row r="17" spans="1:15" x14ac:dyDescent="0.2">
      <c r="A17" s="16"/>
      <c r="B17" s="9"/>
      <c r="C17" s="9"/>
      <c r="D17" s="73"/>
      <c r="E17" s="73"/>
      <c r="F17" s="73"/>
      <c r="G17" s="79">
        <f t="shared" ref="G17:G27" si="2">SUM(G16+D17-E17-F17)</f>
        <v>0</v>
      </c>
      <c r="I17" s="16"/>
      <c r="J17" s="9"/>
      <c r="K17" s="9"/>
      <c r="L17" s="73"/>
      <c r="M17" s="73"/>
      <c r="N17" s="73"/>
      <c r="O17" s="79">
        <f t="shared" si="1"/>
        <v>0</v>
      </c>
    </row>
    <row r="18" spans="1:15" x14ac:dyDescent="0.2">
      <c r="A18" s="16"/>
      <c r="B18" s="9"/>
      <c r="C18" s="9"/>
      <c r="D18" s="73"/>
      <c r="E18" s="73"/>
      <c r="F18" s="73"/>
      <c r="G18" s="79">
        <f t="shared" si="2"/>
        <v>0</v>
      </c>
      <c r="I18" s="16"/>
      <c r="J18" s="9"/>
      <c r="K18" s="9"/>
      <c r="L18" s="73"/>
      <c r="M18" s="73"/>
      <c r="N18" s="73"/>
      <c r="O18" s="79">
        <f t="shared" si="1"/>
        <v>0</v>
      </c>
    </row>
    <row r="19" spans="1:15" x14ac:dyDescent="0.2">
      <c r="A19" s="16"/>
      <c r="B19" s="9"/>
      <c r="C19" s="9"/>
      <c r="D19" s="73"/>
      <c r="E19" s="73"/>
      <c r="F19" s="73"/>
      <c r="G19" s="79">
        <f t="shared" si="2"/>
        <v>0</v>
      </c>
      <c r="I19" s="16"/>
      <c r="J19" s="9"/>
      <c r="K19" s="9"/>
      <c r="L19" s="73"/>
      <c r="M19" s="73"/>
      <c r="N19" s="73"/>
      <c r="O19" s="79">
        <f t="shared" si="1"/>
        <v>0</v>
      </c>
    </row>
    <row r="20" spans="1:15" x14ac:dyDescent="0.2">
      <c r="A20" s="16"/>
      <c r="B20" s="9"/>
      <c r="C20" s="9"/>
      <c r="D20" s="73"/>
      <c r="E20" s="73"/>
      <c r="F20" s="73"/>
      <c r="G20" s="79">
        <f t="shared" si="2"/>
        <v>0</v>
      </c>
      <c r="I20" s="16"/>
      <c r="J20" s="9"/>
      <c r="K20" s="9"/>
      <c r="L20" s="73"/>
      <c r="M20" s="73"/>
      <c r="N20" s="73"/>
      <c r="O20" s="79">
        <f t="shared" si="1"/>
        <v>0</v>
      </c>
    </row>
    <row r="21" spans="1:15" x14ac:dyDescent="0.2">
      <c r="A21" s="16"/>
      <c r="B21" s="9"/>
      <c r="C21" s="9"/>
      <c r="D21" s="73"/>
      <c r="E21" s="73"/>
      <c r="F21" s="73"/>
      <c r="G21" s="79">
        <f t="shared" si="2"/>
        <v>0</v>
      </c>
      <c r="I21" s="16"/>
      <c r="J21" s="9"/>
      <c r="K21" s="9"/>
      <c r="L21" s="73"/>
      <c r="M21" s="73"/>
      <c r="N21" s="73"/>
      <c r="O21" s="79">
        <f t="shared" si="1"/>
        <v>0</v>
      </c>
    </row>
    <row r="22" spans="1:15" x14ac:dyDescent="0.2">
      <c r="A22" s="16"/>
      <c r="B22" s="9"/>
      <c r="C22" s="9"/>
      <c r="D22" s="73"/>
      <c r="E22" s="73"/>
      <c r="F22" s="73"/>
      <c r="G22" s="79">
        <f t="shared" si="2"/>
        <v>0</v>
      </c>
      <c r="I22" s="16"/>
      <c r="J22" s="9"/>
      <c r="K22" s="9"/>
      <c r="L22" s="73"/>
      <c r="M22" s="73"/>
      <c r="N22" s="73"/>
      <c r="O22" s="79">
        <f t="shared" si="1"/>
        <v>0</v>
      </c>
    </row>
    <row r="23" spans="1:15" x14ac:dyDescent="0.2">
      <c r="A23" s="16"/>
      <c r="B23" s="9"/>
      <c r="C23" s="9"/>
      <c r="D23" s="73"/>
      <c r="E23" s="73"/>
      <c r="F23" s="73"/>
      <c r="G23" s="79">
        <f t="shared" si="2"/>
        <v>0</v>
      </c>
      <c r="I23" s="16"/>
      <c r="J23" s="9"/>
      <c r="K23" s="9"/>
      <c r="L23" s="73"/>
      <c r="M23" s="73"/>
      <c r="N23" s="73"/>
      <c r="O23" s="79">
        <f t="shared" si="1"/>
        <v>0</v>
      </c>
    </row>
    <row r="24" spans="1:15" x14ac:dyDescent="0.2">
      <c r="A24" s="16"/>
      <c r="B24" s="9"/>
      <c r="C24" s="9"/>
      <c r="D24" s="73"/>
      <c r="E24" s="73"/>
      <c r="F24" s="73"/>
      <c r="G24" s="79">
        <f t="shared" si="2"/>
        <v>0</v>
      </c>
      <c r="I24" s="16"/>
      <c r="J24" s="9"/>
      <c r="K24" s="9"/>
      <c r="L24" s="73"/>
      <c r="M24" s="73"/>
      <c r="N24" s="73"/>
      <c r="O24" s="79">
        <f t="shared" si="1"/>
        <v>0</v>
      </c>
    </row>
    <row r="25" spans="1:15" x14ac:dyDescent="0.2">
      <c r="A25" s="16"/>
      <c r="B25" s="9"/>
      <c r="C25" s="9"/>
      <c r="D25" s="73"/>
      <c r="E25" s="73"/>
      <c r="F25" s="73"/>
      <c r="G25" s="79">
        <f t="shared" si="2"/>
        <v>0</v>
      </c>
      <c r="I25" s="16"/>
      <c r="J25" s="9"/>
      <c r="K25" s="9"/>
      <c r="L25" s="73"/>
      <c r="M25" s="73"/>
      <c r="N25" s="73"/>
      <c r="O25" s="79">
        <f t="shared" si="1"/>
        <v>0</v>
      </c>
    </row>
    <row r="26" spans="1:15" x14ac:dyDescent="0.2">
      <c r="A26" s="16"/>
      <c r="B26" s="9"/>
      <c r="C26" s="9"/>
      <c r="D26" s="73"/>
      <c r="E26" s="73"/>
      <c r="F26" s="73"/>
      <c r="G26" s="79">
        <f t="shared" si="2"/>
        <v>0</v>
      </c>
      <c r="I26" s="16"/>
      <c r="J26" s="9"/>
      <c r="K26" s="9"/>
      <c r="L26" s="73"/>
      <c r="M26" s="73"/>
      <c r="N26" s="73"/>
      <c r="O26" s="79">
        <f t="shared" si="1"/>
        <v>0</v>
      </c>
    </row>
    <row r="27" spans="1:15" x14ac:dyDescent="0.2">
      <c r="A27" s="16"/>
      <c r="B27" s="9"/>
      <c r="C27" s="9"/>
      <c r="D27" s="73"/>
      <c r="E27" s="73"/>
      <c r="F27" s="73"/>
      <c r="G27" s="79">
        <f t="shared" si="2"/>
        <v>0</v>
      </c>
      <c r="I27" s="16"/>
      <c r="J27" s="9"/>
      <c r="K27" s="9"/>
      <c r="L27" s="73"/>
      <c r="M27" s="73"/>
      <c r="N27" s="73"/>
      <c r="O27" s="79">
        <f t="shared" si="1"/>
        <v>0</v>
      </c>
    </row>
    <row r="28" spans="1:15" ht="13.5" thickBot="1" x14ac:dyDescent="0.25">
      <c r="A28" s="36"/>
      <c r="B28" s="37"/>
      <c r="C28" s="37"/>
      <c r="D28" s="80"/>
      <c r="E28" s="80"/>
      <c r="F28" s="80"/>
      <c r="G28" s="81">
        <f>SUM(G27+D28-E28-F28)</f>
        <v>0</v>
      </c>
      <c r="I28" s="36"/>
      <c r="J28" s="37"/>
      <c r="K28" s="37"/>
      <c r="L28" s="80"/>
      <c r="M28" s="80"/>
      <c r="N28" s="80"/>
      <c r="O28" s="81">
        <f>SUM(O27+L28-M28-N28)</f>
        <v>0</v>
      </c>
    </row>
    <row r="29" spans="1:15" ht="13.5" thickTop="1" x14ac:dyDescent="0.2">
      <c r="A29" s="40"/>
      <c r="B29" s="41"/>
      <c r="C29" s="41"/>
      <c r="D29" s="77"/>
      <c r="E29" s="77"/>
      <c r="F29" s="77"/>
      <c r="G29" s="78"/>
      <c r="I29" s="40"/>
      <c r="J29" s="41"/>
      <c r="K29" s="41"/>
      <c r="L29" s="77"/>
      <c r="M29" s="77"/>
      <c r="N29" s="77"/>
      <c r="O29" s="78"/>
    </row>
    <row r="30" spans="1:15" ht="13.5" thickBot="1" x14ac:dyDescent="0.25">
      <c r="A30" s="42" t="s">
        <v>3</v>
      </c>
      <c r="B30" s="43"/>
      <c r="C30" s="43"/>
      <c r="D30" s="82"/>
      <c r="E30" s="83"/>
      <c r="F30" s="83"/>
      <c r="G30" s="220">
        <f>G28</f>
        <v>0</v>
      </c>
      <c r="I30" s="42" t="s">
        <v>3</v>
      </c>
      <c r="J30" s="43"/>
      <c r="K30" s="43"/>
      <c r="L30" s="82"/>
      <c r="M30" s="83"/>
      <c r="N30" s="83"/>
      <c r="O30" s="220">
        <f>O28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O33"/>
  <sheetViews>
    <sheetView zoomScaleNormal="100" workbookViewId="0">
      <selection sqref="A1:G1"/>
    </sheetView>
  </sheetViews>
  <sheetFormatPr defaultRowHeight="12.75" x14ac:dyDescent="0.2"/>
  <cols>
    <col min="1" max="1" width="10.85546875" style="49" customWidth="1"/>
    <col min="2" max="2" width="9.28515625" style="49" bestFit="1" customWidth="1"/>
    <col min="3" max="3" width="25.140625" style="49" customWidth="1"/>
    <col min="4" max="4" width="14.7109375" style="49" bestFit="1" customWidth="1"/>
    <col min="5" max="5" width="5.28515625" style="49" customWidth="1"/>
    <col min="6" max="6" width="9.42578125" style="49" customWidth="1"/>
    <col min="7" max="7" width="16.140625" style="49" customWidth="1"/>
    <col min="8" max="8" width="9.140625" style="49"/>
    <col min="9" max="9" width="10.85546875" style="49" customWidth="1"/>
    <col min="10" max="10" width="9.28515625" style="49" bestFit="1" customWidth="1"/>
    <col min="11" max="11" width="25.140625" style="49" customWidth="1"/>
    <col min="12" max="12" width="14.7109375" style="49" bestFit="1" customWidth="1"/>
    <col min="13" max="13" width="5.28515625" style="49" customWidth="1"/>
    <col min="14" max="14" width="9.42578125" style="49" customWidth="1"/>
    <col min="15" max="15" width="16.140625" style="49" customWidth="1"/>
    <col min="16" max="16384" width="9.140625" style="49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1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70</v>
      </c>
      <c r="B4" s="360"/>
      <c r="C4" s="360"/>
      <c r="D4" s="360"/>
      <c r="E4" s="360"/>
      <c r="F4" s="360"/>
      <c r="G4" s="361"/>
      <c r="I4" s="359" t="s">
        <v>70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63"/>
      <c r="C5" s="363"/>
      <c r="D5" s="363"/>
      <c r="E5" s="363"/>
      <c r="F5" s="363"/>
      <c r="G5" s="364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7" customHeight="1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37" t="s">
        <v>8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37" t="s">
        <v>8</v>
      </c>
      <c r="N7" s="237" t="s">
        <v>5</v>
      </c>
      <c r="O7" s="238" t="s">
        <v>6</v>
      </c>
    </row>
    <row r="8" spans="1:15" x14ac:dyDescent="0.2">
      <c r="A8" s="304"/>
      <c r="B8" s="241"/>
      <c r="C8" s="241" t="s">
        <v>80</v>
      </c>
      <c r="D8" s="305"/>
      <c r="E8" s="305"/>
      <c r="F8" s="305"/>
      <c r="G8" s="306">
        <f>D8</f>
        <v>0</v>
      </c>
      <c r="I8" s="304"/>
      <c r="J8" s="241"/>
      <c r="K8" s="241" t="s">
        <v>84</v>
      </c>
      <c r="L8" s="305"/>
      <c r="M8" s="305"/>
      <c r="N8" s="305"/>
      <c r="O8" s="306">
        <f>L8</f>
        <v>0</v>
      </c>
    </row>
    <row r="9" spans="1:15" x14ac:dyDescent="0.2">
      <c r="A9" s="14"/>
      <c r="B9" s="9"/>
      <c r="C9" s="9"/>
      <c r="D9" s="75"/>
      <c r="E9" s="75"/>
      <c r="F9" s="76"/>
      <c r="G9" s="88">
        <f>SUM(G8+D9-E9-F9)</f>
        <v>0</v>
      </c>
      <c r="I9" s="14"/>
      <c r="J9" s="9"/>
      <c r="K9" s="9"/>
      <c r="L9" s="75"/>
      <c r="M9" s="75"/>
      <c r="N9" s="76"/>
      <c r="O9" s="88">
        <f>SUM(O8+L9-M9-N9)</f>
        <v>0</v>
      </c>
    </row>
    <row r="10" spans="1:15" x14ac:dyDescent="0.2">
      <c r="A10" s="14"/>
      <c r="B10" s="9"/>
      <c r="C10" s="9"/>
      <c r="D10" s="75"/>
      <c r="E10" s="75"/>
      <c r="F10" s="76"/>
      <c r="G10" s="88">
        <f t="shared" ref="G10:G12" si="0">SUM(G9+D10-E10-F10)</f>
        <v>0</v>
      </c>
      <c r="I10" s="14"/>
      <c r="J10" s="9"/>
      <c r="K10" s="9"/>
      <c r="L10" s="75"/>
      <c r="M10" s="75"/>
      <c r="N10" s="76"/>
      <c r="O10" s="88">
        <f t="shared" ref="O10:O30" si="1">SUM(O9+L10-M10-N10)</f>
        <v>0</v>
      </c>
    </row>
    <row r="11" spans="1:15" x14ac:dyDescent="0.2">
      <c r="A11" s="16"/>
      <c r="B11" s="9"/>
      <c r="C11" s="9"/>
      <c r="D11" s="75"/>
      <c r="E11" s="75"/>
      <c r="F11" s="76"/>
      <c r="G11" s="88">
        <f t="shared" si="0"/>
        <v>0</v>
      </c>
      <c r="I11" s="16"/>
      <c r="J11" s="9"/>
      <c r="K11" s="9"/>
      <c r="L11" s="75"/>
      <c r="M11" s="75"/>
      <c r="N11" s="76"/>
      <c r="O11" s="88">
        <f t="shared" si="1"/>
        <v>0</v>
      </c>
    </row>
    <row r="12" spans="1:15" x14ac:dyDescent="0.2">
      <c r="A12" s="16"/>
      <c r="B12" s="9"/>
      <c r="C12" s="9"/>
      <c r="D12" s="75"/>
      <c r="E12" s="75"/>
      <c r="F12" s="76"/>
      <c r="G12" s="88">
        <f t="shared" si="0"/>
        <v>0</v>
      </c>
      <c r="I12" s="16"/>
      <c r="J12" s="9"/>
      <c r="K12" s="9"/>
      <c r="L12" s="75"/>
      <c r="M12" s="75"/>
      <c r="N12" s="76"/>
      <c r="O12" s="88">
        <f t="shared" si="1"/>
        <v>0</v>
      </c>
    </row>
    <row r="13" spans="1:15" x14ac:dyDescent="0.2">
      <c r="A13" s="16"/>
      <c r="B13" s="9"/>
      <c r="C13" s="9"/>
      <c r="D13" s="75"/>
      <c r="E13" s="75"/>
      <c r="F13" s="75"/>
      <c r="G13" s="88">
        <f t="shared" ref="G13:G30" si="2">SUM(G12+D13-E13-F13)</f>
        <v>0</v>
      </c>
      <c r="I13" s="16"/>
      <c r="J13" s="9"/>
      <c r="K13" s="9"/>
      <c r="L13" s="75"/>
      <c r="M13" s="75"/>
      <c r="N13" s="75"/>
      <c r="O13" s="88">
        <f t="shared" si="1"/>
        <v>0</v>
      </c>
    </row>
    <row r="14" spans="1:15" x14ac:dyDescent="0.2">
      <c r="A14" s="9"/>
      <c r="B14" s="9"/>
      <c r="C14" s="9"/>
      <c r="D14" s="75"/>
      <c r="E14" s="75"/>
      <c r="F14" s="75"/>
      <c r="G14" s="88">
        <f t="shared" si="2"/>
        <v>0</v>
      </c>
      <c r="I14" s="9"/>
      <c r="J14" s="9"/>
      <c r="K14" s="9"/>
      <c r="L14" s="75"/>
      <c r="M14" s="75"/>
      <c r="N14" s="75"/>
      <c r="O14" s="88">
        <f t="shared" si="1"/>
        <v>0</v>
      </c>
    </row>
    <row r="15" spans="1:15" x14ac:dyDescent="0.2">
      <c r="A15" s="9"/>
      <c r="B15" s="9"/>
      <c r="C15" s="9"/>
      <c r="D15" s="75"/>
      <c r="E15" s="75"/>
      <c r="F15" s="75"/>
      <c r="G15" s="88">
        <f t="shared" si="2"/>
        <v>0</v>
      </c>
      <c r="I15" s="9"/>
      <c r="J15" s="9"/>
      <c r="K15" s="9"/>
      <c r="L15" s="75"/>
      <c r="M15" s="75"/>
      <c r="N15" s="75"/>
      <c r="O15" s="88">
        <f t="shared" si="1"/>
        <v>0</v>
      </c>
    </row>
    <row r="16" spans="1:15" x14ac:dyDescent="0.2">
      <c r="A16" s="9"/>
      <c r="B16" s="9"/>
      <c r="C16" s="9"/>
      <c r="D16" s="75"/>
      <c r="E16" s="75"/>
      <c r="F16" s="75"/>
      <c r="G16" s="88">
        <f t="shared" si="2"/>
        <v>0</v>
      </c>
      <c r="I16" s="9"/>
      <c r="J16" s="9"/>
      <c r="K16" s="9"/>
      <c r="L16" s="75"/>
      <c r="M16" s="75"/>
      <c r="N16" s="75"/>
      <c r="O16" s="88">
        <f t="shared" si="1"/>
        <v>0</v>
      </c>
    </row>
    <row r="17" spans="1:15" x14ac:dyDescent="0.2">
      <c r="A17" s="9"/>
      <c r="B17" s="9"/>
      <c r="C17" s="9"/>
      <c r="D17" s="75"/>
      <c r="E17" s="75"/>
      <c r="F17" s="75"/>
      <c r="G17" s="88">
        <f t="shared" si="2"/>
        <v>0</v>
      </c>
      <c r="I17" s="9"/>
      <c r="J17" s="9"/>
      <c r="K17" s="9"/>
      <c r="L17" s="75"/>
      <c r="M17" s="75"/>
      <c r="N17" s="75"/>
      <c r="O17" s="88">
        <f t="shared" si="1"/>
        <v>0</v>
      </c>
    </row>
    <row r="18" spans="1:15" x14ac:dyDescent="0.2">
      <c r="A18" s="9"/>
      <c r="B18" s="9"/>
      <c r="C18" s="9"/>
      <c r="D18" s="75"/>
      <c r="E18" s="75"/>
      <c r="F18" s="75"/>
      <c r="G18" s="88">
        <f t="shared" si="2"/>
        <v>0</v>
      </c>
      <c r="I18" s="9"/>
      <c r="J18" s="9"/>
      <c r="K18" s="9"/>
      <c r="L18" s="75"/>
      <c r="M18" s="75"/>
      <c r="N18" s="75"/>
      <c r="O18" s="88">
        <f t="shared" si="1"/>
        <v>0</v>
      </c>
    </row>
    <row r="19" spans="1:15" x14ac:dyDescent="0.2">
      <c r="A19" s="9"/>
      <c r="B19" s="9"/>
      <c r="C19" s="9"/>
      <c r="D19" s="75"/>
      <c r="E19" s="75"/>
      <c r="F19" s="75"/>
      <c r="G19" s="88">
        <f t="shared" si="2"/>
        <v>0</v>
      </c>
      <c r="I19" s="9"/>
      <c r="J19" s="9"/>
      <c r="K19" s="9"/>
      <c r="L19" s="75"/>
      <c r="M19" s="75"/>
      <c r="N19" s="75"/>
      <c r="O19" s="88">
        <f t="shared" si="1"/>
        <v>0</v>
      </c>
    </row>
    <row r="20" spans="1:15" x14ac:dyDescent="0.2">
      <c r="A20" s="9"/>
      <c r="B20" s="9"/>
      <c r="C20" s="9"/>
      <c r="D20" s="75"/>
      <c r="E20" s="75"/>
      <c r="F20" s="75"/>
      <c r="G20" s="88">
        <f t="shared" si="2"/>
        <v>0</v>
      </c>
      <c r="I20" s="9"/>
      <c r="J20" s="9"/>
      <c r="K20" s="9"/>
      <c r="L20" s="75"/>
      <c r="M20" s="75"/>
      <c r="N20" s="75"/>
      <c r="O20" s="88">
        <f t="shared" si="1"/>
        <v>0</v>
      </c>
    </row>
    <row r="21" spans="1:15" x14ac:dyDescent="0.2">
      <c r="A21" s="9"/>
      <c r="B21" s="9"/>
      <c r="C21" s="9"/>
      <c r="D21" s="75"/>
      <c r="E21" s="75"/>
      <c r="F21" s="75"/>
      <c r="G21" s="88">
        <f t="shared" si="2"/>
        <v>0</v>
      </c>
      <c r="I21" s="9"/>
      <c r="J21" s="9"/>
      <c r="K21" s="9"/>
      <c r="L21" s="75"/>
      <c r="M21" s="75"/>
      <c r="N21" s="75"/>
      <c r="O21" s="88">
        <f t="shared" si="1"/>
        <v>0</v>
      </c>
    </row>
    <row r="22" spans="1:15" x14ac:dyDescent="0.2">
      <c r="A22" s="9"/>
      <c r="B22" s="9"/>
      <c r="C22" s="9"/>
      <c r="D22" s="75"/>
      <c r="E22" s="75"/>
      <c r="F22" s="75"/>
      <c r="G22" s="88">
        <f t="shared" si="2"/>
        <v>0</v>
      </c>
      <c r="I22" s="9"/>
      <c r="J22" s="9"/>
      <c r="K22" s="9"/>
      <c r="L22" s="75"/>
      <c r="M22" s="75"/>
      <c r="N22" s="75"/>
      <c r="O22" s="88">
        <f t="shared" si="1"/>
        <v>0</v>
      </c>
    </row>
    <row r="23" spans="1:15" x14ac:dyDescent="0.2">
      <c r="A23" s="9"/>
      <c r="B23" s="9"/>
      <c r="C23" s="9"/>
      <c r="D23" s="75"/>
      <c r="E23" s="75"/>
      <c r="F23" s="75"/>
      <c r="G23" s="88">
        <f t="shared" si="2"/>
        <v>0</v>
      </c>
      <c r="I23" s="9"/>
      <c r="J23" s="9"/>
      <c r="K23" s="9"/>
      <c r="L23" s="75"/>
      <c r="M23" s="75"/>
      <c r="N23" s="75"/>
      <c r="O23" s="88">
        <f t="shared" si="1"/>
        <v>0</v>
      </c>
    </row>
    <row r="24" spans="1:15" x14ac:dyDescent="0.2">
      <c r="A24" s="9"/>
      <c r="B24" s="9"/>
      <c r="C24" s="9"/>
      <c r="D24" s="75"/>
      <c r="E24" s="75"/>
      <c r="F24" s="75"/>
      <c r="G24" s="88">
        <f t="shared" si="2"/>
        <v>0</v>
      </c>
      <c r="I24" s="9"/>
      <c r="J24" s="9"/>
      <c r="K24" s="9"/>
      <c r="L24" s="75"/>
      <c r="M24" s="75"/>
      <c r="N24" s="75"/>
      <c r="O24" s="88">
        <f t="shared" si="1"/>
        <v>0</v>
      </c>
    </row>
    <row r="25" spans="1:15" x14ac:dyDescent="0.2">
      <c r="A25" s="9"/>
      <c r="B25" s="9"/>
      <c r="C25" s="9"/>
      <c r="D25" s="75"/>
      <c r="E25" s="75"/>
      <c r="F25" s="75"/>
      <c r="G25" s="88">
        <f t="shared" si="2"/>
        <v>0</v>
      </c>
      <c r="I25" s="9"/>
      <c r="J25" s="9"/>
      <c r="K25" s="9"/>
      <c r="L25" s="75"/>
      <c r="M25" s="75"/>
      <c r="N25" s="75"/>
      <c r="O25" s="88">
        <f t="shared" si="1"/>
        <v>0</v>
      </c>
    </row>
    <row r="26" spans="1:15" x14ac:dyDescent="0.2">
      <c r="A26" s="9"/>
      <c r="B26" s="9"/>
      <c r="C26" s="9"/>
      <c r="D26" s="75"/>
      <c r="E26" s="75"/>
      <c r="F26" s="75"/>
      <c r="G26" s="88">
        <f t="shared" si="2"/>
        <v>0</v>
      </c>
      <c r="I26" s="9"/>
      <c r="J26" s="9"/>
      <c r="K26" s="9"/>
      <c r="L26" s="75"/>
      <c r="M26" s="75"/>
      <c r="N26" s="75"/>
      <c r="O26" s="88">
        <f t="shared" si="1"/>
        <v>0</v>
      </c>
    </row>
    <row r="27" spans="1:15" x14ac:dyDescent="0.2">
      <c r="A27" s="9"/>
      <c r="B27" s="9"/>
      <c r="C27" s="9"/>
      <c r="D27" s="75"/>
      <c r="E27" s="75"/>
      <c r="F27" s="75"/>
      <c r="G27" s="88">
        <f t="shared" si="2"/>
        <v>0</v>
      </c>
      <c r="I27" s="9"/>
      <c r="J27" s="9"/>
      <c r="K27" s="9"/>
      <c r="L27" s="75"/>
      <c r="M27" s="75"/>
      <c r="N27" s="75"/>
      <c r="O27" s="88">
        <f t="shared" si="1"/>
        <v>0</v>
      </c>
    </row>
    <row r="28" spans="1:15" x14ac:dyDescent="0.2">
      <c r="A28" s="9"/>
      <c r="B28" s="9"/>
      <c r="C28" s="9"/>
      <c r="D28" s="75"/>
      <c r="E28" s="75"/>
      <c r="F28" s="75"/>
      <c r="G28" s="88">
        <f t="shared" si="2"/>
        <v>0</v>
      </c>
      <c r="I28" s="9"/>
      <c r="J28" s="9"/>
      <c r="K28" s="9"/>
      <c r="L28" s="75"/>
      <c r="M28" s="75"/>
      <c r="N28" s="75"/>
      <c r="O28" s="88">
        <f t="shared" si="1"/>
        <v>0</v>
      </c>
    </row>
    <row r="29" spans="1:15" x14ac:dyDescent="0.2">
      <c r="A29" s="9"/>
      <c r="B29" s="9"/>
      <c r="C29" s="9"/>
      <c r="D29" s="75"/>
      <c r="E29" s="75"/>
      <c r="F29" s="75"/>
      <c r="G29" s="88">
        <f t="shared" si="2"/>
        <v>0</v>
      </c>
      <c r="I29" s="9"/>
      <c r="J29" s="9"/>
      <c r="K29" s="9"/>
      <c r="L29" s="75"/>
      <c r="M29" s="75"/>
      <c r="N29" s="75"/>
      <c r="O29" s="88">
        <f t="shared" si="1"/>
        <v>0</v>
      </c>
    </row>
    <row r="30" spans="1:15" x14ac:dyDescent="0.2">
      <c r="A30" s="9"/>
      <c r="B30" s="9"/>
      <c r="C30" s="9"/>
      <c r="D30" s="75"/>
      <c r="E30" s="75"/>
      <c r="F30" s="75"/>
      <c r="G30" s="88">
        <f t="shared" si="2"/>
        <v>0</v>
      </c>
      <c r="I30" s="9"/>
      <c r="J30" s="9"/>
      <c r="K30" s="9"/>
      <c r="L30" s="75"/>
      <c r="M30" s="75"/>
      <c r="N30" s="75"/>
      <c r="O30" s="88">
        <f t="shared" si="1"/>
        <v>0</v>
      </c>
    </row>
    <row r="31" spans="1:15" ht="13.5" thickBot="1" x14ac:dyDescent="0.25">
      <c r="A31" s="37"/>
      <c r="B31" s="37"/>
      <c r="C31" s="37"/>
      <c r="D31" s="89"/>
      <c r="E31" s="89"/>
      <c r="F31" s="89"/>
      <c r="G31" s="90">
        <f>SUM(G30+D31-E31-F31)</f>
        <v>0</v>
      </c>
      <c r="I31" s="37"/>
      <c r="J31" s="37"/>
      <c r="K31" s="37"/>
      <c r="L31" s="89"/>
      <c r="M31" s="89"/>
      <c r="N31" s="89"/>
      <c r="O31" s="90">
        <f>SUM(O30+L31-M31-N31)</f>
        <v>0</v>
      </c>
    </row>
    <row r="32" spans="1:15" ht="13.5" thickTop="1" x14ac:dyDescent="0.2">
      <c r="A32" s="40"/>
      <c r="B32" s="41"/>
      <c r="C32" s="41"/>
      <c r="D32" s="84"/>
      <c r="E32" s="84"/>
      <c r="F32" s="84"/>
      <c r="G32" s="85"/>
      <c r="I32" s="40"/>
      <c r="J32" s="41"/>
      <c r="K32" s="41"/>
      <c r="L32" s="84"/>
      <c r="M32" s="84"/>
      <c r="N32" s="84"/>
      <c r="O32" s="85"/>
    </row>
    <row r="33" spans="1:15" ht="13.5" thickBot="1" x14ac:dyDescent="0.25">
      <c r="A33" s="42" t="s">
        <v>3</v>
      </c>
      <c r="B33" s="43"/>
      <c r="C33" s="43"/>
      <c r="D33" s="82"/>
      <c r="E33" s="91"/>
      <c r="F33" s="91"/>
      <c r="G33" s="220">
        <f>G31</f>
        <v>0</v>
      </c>
      <c r="I33" s="42" t="s">
        <v>3</v>
      </c>
      <c r="J33" s="43"/>
      <c r="K33" s="43"/>
      <c r="L33" s="82"/>
      <c r="M33" s="91"/>
      <c r="N33" s="91"/>
      <c r="O33" s="220">
        <f>O31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phoneticPr fontId="0" type="noConversion"/>
  <hyperlinks>
    <hyperlink ref="H1" location="Overall!A1" display="HOME"/>
  </hyperlinks>
  <pageMargins left="0.5" right="0.5" top="1" bottom="1" header="0.5" footer="0.5"/>
  <pageSetup scale="96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D1" zoomScaleNormal="100" workbookViewId="0">
      <selection activeCell="H1" sqref="H1"/>
    </sheetView>
  </sheetViews>
  <sheetFormatPr defaultRowHeight="12.75" x14ac:dyDescent="0.2"/>
  <cols>
    <col min="1" max="1" width="11.5703125" style="256" bestFit="1" customWidth="1"/>
    <col min="2" max="2" width="11.5703125" style="256" customWidth="1"/>
    <col min="3" max="3" width="25.7109375" style="256" customWidth="1"/>
    <col min="4" max="4" width="11.85546875" style="256" customWidth="1"/>
    <col min="5" max="5" width="5.42578125" style="256" bestFit="1" customWidth="1"/>
    <col min="6" max="6" width="12" style="256" bestFit="1" customWidth="1"/>
    <col min="7" max="7" width="11.5703125" style="256" bestFit="1" customWidth="1"/>
    <col min="8" max="8" width="9.140625" style="256"/>
    <col min="9" max="9" width="11.5703125" style="256" bestFit="1" customWidth="1"/>
    <col min="10" max="10" width="11.5703125" style="256" customWidth="1"/>
    <col min="11" max="11" width="25.7109375" style="256" customWidth="1"/>
    <col min="12" max="12" width="11.85546875" style="256" customWidth="1"/>
    <col min="13" max="13" width="5.42578125" style="256" bestFit="1" customWidth="1"/>
    <col min="14" max="14" width="12" style="256" bestFit="1" customWidth="1"/>
    <col min="15" max="15" width="11.5703125" style="256" bestFit="1" customWidth="1"/>
    <col min="16" max="16384" width="9.140625" style="256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165</v>
      </c>
      <c r="B4" s="360"/>
      <c r="C4" s="360"/>
      <c r="D4" s="360"/>
      <c r="E4" s="360"/>
      <c r="F4" s="360"/>
      <c r="G4" s="361"/>
      <c r="I4" s="359" t="s">
        <v>165</v>
      </c>
      <c r="J4" s="360"/>
      <c r="K4" s="360"/>
      <c r="L4" s="360"/>
      <c r="M4" s="360"/>
      <c r="N4" s="360"/>
      <c r="O4" s="361"/>
    </row>
    <row r="5" spans="1:15" ht="18" customHeight="1" x14ac:dyDescent="0.2">
      <c r="A5" s="362" t="s">
        <v>78</v>
      </c>
      <c r="B5" s="371"/>
      <c r="C5" s="371"/>
      <c r="D5" s="371"/>
      <c r="E5" s="371"/>
      <c r="F5" s="371"/>
      <c r="G5" s="372"/>
      <c r="H5" s="151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H6" s="152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53" t="s">
        <v>1</v>
      </c>
      <c r="B7" s="223" t="s">
        <v>12</v>
      </c>
      <c r="C7" s="154" t="s">
        <v>0</v>
      </c>
      <c r="D7" s="155" t="s">
        <v>2</v>
      </c>
      <c r="E7" s="261" t="s">
        <v>8</v>
      </c>
      <c r="F7" s="155" t="s">
        <v>5</v>
      </c>
      <c r="G7" s="156" t="s">
        <v>6</v>
      </c>
      <c r="I7" s="153" t="s">
        <v>1</v>
      </c>
      <c r="J7" s="223" t="s">
        <v>12</v>
      </c>
      <c r="K7" s="154" t="s">
        <v>0</v>
      </c>
      <c r="L7" s="155" t="s">
        <v>2</v>
      </c>
      <c r="M7" s="261" t="s">
        <v>8</v>
      </c>
      <c r="N7" s="155" t="s">
        <v>5</v>
      </c>
      <c r="O7" s="156" t="s">
        <v>6</v>
      </c>
    </row>
    <row r="8" spans="1:15" x14ac:dyDescent="0.2">
      <c r="A8" s="257"/>
      <c r="B8" s="247"/>
      <c r="C8" s="247"/>
      <c r="D8" s="258"/>
      <c r="E8" s="258"/>
      <c r="F8" s="258"/>
      <c r="G8" s="259">
        <f>D8</f>
        <v>0</v>
      </c>
      <c r="I8" s="257"/>
      <c r="J8" s="247"/>
      <c r="K8" s="247" t="s">
        <v>84</v>
      </c>
      <c r="L8" s="258">
        <v>1348.88</v>
      </c>
      <c r="M8" s="258"/>
      <c r="N8" s="258"/>
      <c r="O8" s="259">
        <f>L8</f>
        <v>1348.88</v>
      </c>
    </row>
    <row r="9" spans="1:15" x14ac:dyDescent="0.2">
      <c r="A9" s="157"/>
      <c r="B9" s="241"/>
      <c r="C9" s="280"/>
      <c r="D9" s="158"/>
      <c r="E9" s="158"/>
      <c r="F9" s="159"/>
      <c r="G9" s="160">
        <f t="shared" ref="G9:G24" si="0">SUM(G8+D9-E9-F9)</f>
        <v>0</v>
      </c>
      <c r="I9" s="123">
        <v>42839</v>
      </c>
      <c r="J9" s="193" t="s">
        <v>201</v>
      </c>
      <c r="K9" s="281" t="s">
        <v>208</v>
      </c>
      <c r="L9" s="161"/>
      <c r="M9" s="161"/>
      <c r="N9" s="162">
        <v>42</v>
      </c>
      <c r="O9" s="160">
        <f t="shared" ref="O9:O24" si="1">SUM(O8+L9-M9-N9)</f>
        <v>1306.8800000000001</v>
      </c>
    </row>
    <row r="10" spans="1:15" x14ac:dyDescent="0.2">
      <c r="A10" s="157"/>
      <c r="B10" s="241"/>
      <c r="C10" s="280"/>
      <c r="D10" s="158"/>
      <c r="E10" s="158"/>
      <c r="F10" s="159"/>
      <c r="G10" s="160">
        <f t="shared" si="0"/>
        <v>0</v>
      </c>
      <c r="I10" s="14">
        <v>42860</v>
      </c>
      <c r="J10" s="64"/>
      <c r="K10" s="64" t="s">
        <v>233</v>
      </c>
      <c r="L10" s="75"/>
      <c r="M10" s="75"/>
      <c r="N10" s="76">
        <v>59.98</v>
      </c>
      <c r="O10" s="160">
        <f t="shared" si="1"/>
        <v>1246.9000000000001</v>
      </c>
    </row>
    <row r="11" spans="1:15" x14ac:dyDescent="0.2">
      <c r="A11" s="157"/>
      <c r="B11" s="241"/>
      <c r="C11" s="280"/>
      <c r="D11" s="158"/>
      <c r="E11" s="158"/>
      <c r="F11" s="159"/>
      <c r="G11" s="160">
        <f t="shared" si="0"/>
        <v>0</v>
      </c>
      <c r="I11" s="14">
        <v>42853</v>
      </c>
      <c r="J11" s="64"/>
      <c r="K11" s="64" t="s">
        <v>232</v>
      </c>
      <c r="L11" s="75"/>
      <c r="M11" s="75"/>
      <c r="N11" s="76">
        <v>47.62</v>
      </c>
      <c r="O11" s="160">
        <f t="shared" si="1"/>
        <v>1199.2800000000002</v>
      </c>
    </row>
    <row r="12" spans="1:15" x14ac:dyDescent="0.2">
      <c r="A12" s="123"/>
      <c r="B12" s="193"/>
      <c r="C12" s="281"/>
      <c r="D12" s="161"/>
      <c r="E12" s="161"/>
      <c r="F12" s="162"/>
      <c r="G12" s="160">
        <f t="shared" si="0"/>
        <v>0</v>
      </c>
      <c r="H12" s="177"/>
      <c r="I12" s="14">
        <v>42853</v>
      </c>
      <c r="J12" s="64"/>
      <c r="K12" s="64" t="s">
        <v>231</v>
      </c>
      <c r="L12" s="75"/>
      <c r="M12" s="75"/>
      <c r="N12" s="76">
        <v>89.95</v>
      </c>
      <c r="O12" s="160">
        <f t="shared" si="1"/>
        <v>1109.3300000000002</v>
      </c>
    </row>
    <row r="13" spans="1:15" x14ac:dyDescent="0.2">
      <c r="A13" s="123"/>
      <c r="B13" s="193"/>
      <c r="C13" s="281"/>
      <c r="D13" s="161"/>
      <c r="E13" s="161"/>
      <c r="F13" s="162"/>
      <c r="G13" s="160">
        <f t="shared" si="0"/>
        <v>0</v>
      </c>
      <c r="H13" s="177"/>
      <c r="I13" s="123">
        <v>42811</v>
      </c>
      <c r="J13" s="193">
        <v>16453</v>
      </c>
      <c r="K13" s="281" t="s">
        <v>251</v>
      </c>
      <c r="L13" s="161"/>
      <c r="M13" s="161"/>
      <c r="N13" s="162">
        <v>152</v>
      </c>
      <c r="O13" s="160">
        <f t="shared" si="1"/>
        <v>957.33000000000015</v>
      </c>
    </row>
    <row r="14" spans="1:15" x14ac:dyDescent="0.2">
      <c r="A14" s="123"/>
      <c r="B14" s="124"/>
      <c r="C14" s="282"/>
      <c r="D14" s="161"/>
      <c r="E14" s="161"/>
      <c r="F14" s="162"/>
      <c r="G14" s="160">
        <f t="shared" si="0"/>
        <v>0</v>
      </c>
      <c r="H14" s="177"/>
      <c r="I14" s="123">
        <v>42844</v>
      </c>
      <c r="J14" s="124">
        <v>17633</v>
      </c>
      <c r="K14" s="282" t="s">
        <v>250</v>
      </c>
      <c r="L14" s="161"/>
      <c r="M14" s="161"/>
      <c r="N14" s="162">
        <v>127.5</v>
      </c>
      <c r="O14" s="160">
        <f t="shared" si="1"/>
        <v>829.83000000000015</v>
      </c>
    </row>
    <row r="15" spans="1:15" ht="12" customHeight="1" x14ac:dyDescent="0.2">
      <c r="A15" s="123"/>
      <c r="B15" s="126"/>
      <c r="C15" s="281"/>
      <c r="D15" s="161"/>
      <c r="E15" s="161"/>
      <c r="F15" s="162"/>
      <c r="G15" s="160">
        <f t="shared" si="0"/>
        <v>0</v>
      </c>
      <c r="I15" s="123"/>
      <c r="J15" s="126"/>
      <c r="K15" s="281"/>
      <c r="L15" s="161"/>
      <c r="M15" s="161"/>
      <c r="N15" s="162"/>
      <c r="O15" s="160">
        <f t="shared" si="1"/>
        <v>829.83000000000015</v>
      </c>
    </row>
    <row r="16" spans="1:15" ht="12" customHeight="1" x14ac:dyDescent="0.2">
      <c r="A16" s="123"/>
      <c r="B16" s="193"/>
      <c r="C16" s="281"/>
      <c r="D16" s="161"/>
      <c r="E16" s="161"/>
      <c r="F16" s="162"/>
      <c r="G16" s="160">
        <f t="shared" si="0"/>
        <v>0</v>
      </c>
      <c r="I16" s="123"/>
      <c r="J16" s="193"/>
      <c r="K16" s="281"/>
      <c r="L16" s="161"/>
      <c r="M16" s="161"/>
      <c r="N16" s="162"/>
      <c r="O16" s="160">
        <f t="shared" si="1"/>
        <v>829.83000000000015</v>
      </c>
    </row>
    <row r="17" spans="1:15" x14ac:dyDescent="0.2">
      <c r="A17" s="127"/>
      <c r="B17" s="124"/>
      <c r="C17" s="124"/>
      <c r="D17" s="161"/>
      <c r="E17" s="161"/>
      <c r="F17" s="161"/>
      <c r="G17" s="160">
        <f t="shared" si="0"/>
        <v>0</v>
      </c>
      <c r="I17" s="127"/>
      <c r="J17" s="124"/>
      <c r="K17" s="124"/>
      <c r="L17" s="161"/>
      <c r="M17" s="161"/>
      <c r="N17" s="161"/>
      <c r="O17" s="160">
        <f t="shared" si="1"/>
        <v>829.83000000000015</v>
      </c>
    </row>
    <row r="18" spans="1:15" x14ac:dyDescent="0.2">
      <c r="A18" s="127"/>
      <c r="B18" s="124"/>
      <c r="C18" s="124"/>
      <c r="D18" s="161"/>
      <c r="E18" s="161"/>
      <c r="F18" s="161"/>
      <c r="G18" s="160">
        <f t="shared" si="0"/>
        <v>0</v>
      </c>
      <c r="I18" s="127"/>
      <c r="J18" s="124"/>
      <c r="K18" s="124"/>
      <c r="L18" s="161"/>
      <c r="M18" s="161"/>
      <c r="N18" s="161"/>
      <c r="O18" s="160">
        <f t="shared" si="1"/>
        <v>829.83000000000015</v>
      </c>
    </row>
    <row r="19" spans="1:15" x14ac:dyDescent="0.2">
      <c r="A19" s="127"/>
      <c r="B19" s="124"/>
      <c r="C19" s="124"/>
      <c r="D19" s="161"/>
      <c r="E19" s="161"/>
      <c r="F19" s="161"/>
      <c r="G19" s="160">
        <f t="shared" si="0"/>
        <v>0</v>
      </c>
      <c r="I19" s="127"/>
      <c r="J19" s="124"/>
      <c r="K19" s="124"/>
      <c r="L19" s="161"/>
      <c r="M19" s="161"/>
      <c r="N19" s="161"/>
      <c r="O19" s="160">
        <f t="shared" si="1"/>
        <v>829.83000000000015</v>
      </c>
    </row>
    <row r="20" spans="1:15" x14ac:dyDescent="0.2">
      <c r="A20" s="127"/>
      <c r="B20" s="124"/>
      <c r="C20" s="124"/>
      <c r="D20" s="161"/>
      <c r="E20" s="161"/>
      <c r="F20" s="161"/>
      <c r="G20" s="160">
        <f t="shared" si="0"/>
        <v>0</v>
      </c>
      <c r="I20" s="127"/>
      <c r="J20" s="124"/>
      <c r="K20" s="124"/>
      <c r="L20" s="161"/>
      <c r="M20" s="161"/>
      <c r="N20" s="161"/>
      <c r="O20" s="160">
        <f t="shared" si="1"/>
        <v>829.83000000000015</v>
      </c>
    </row>
    <row r="21" spans="1:15" x14ac:dyDescent="0.2">
      <c r="A21" s="127"/>
      <c r="B21" s="124"/>
      <c r="C21" s="124"/>
      <c r="D21" s="161"/>
      <c r="E21" s="161"/>
      <c r="F21" s="161"/>
      <c r="G21" s="160">
        <f t="shared" si="0"/>
        <v>0</v>
      </c>
      <c r="I21" s="127"/>
      <c r="J21" s="124"/>
      <c r="K21" s="124"/>
      <c r="L21" s="161"/>
      <c r="M21" s="161"/>
      <c r="N21" s="161"/>
      <c r="O21" s="160">
        <f t="shared" si="1"/>
        <v>829.83000000000015</v>
      </c>
    </row>
    <row r="22" spans="1:15" x14ac:dyDescent="0.2">
      <c r="A22" s="127"/>
      <c r="B22" s="124"/>
      <c r="C22" s="124"/>
      <c r="D22" s="161"/>
      <c r="E22" s="161"/>
      <c r="F22" s="161"/>
      <c r="G22" s="160">
        <f t="shared" si="0"/>
        <v>0</v>
      </c>
      <c r="I22" s="127"/>
      <c r="J22" s="124"/>
      <c r="K22" s="124"/>
      <c r="L22" s="161"/>
      <c r="M22" s="161"/>
      <c r="N22" s="161"/>
      <c r="O22" s="160">
        <f t="shared" si="1"/>
        <v>829.83000000000015</v>
      </c>
    </row>
    <row r="23" spans="1:15" x14ac:dyDescent="0.2">
      <c r="A23" s="127"/>
      <c r="B23" s="124"/>
      <c r="C23" s="124"/>
      <c r="D23" s="161"/>
      <c r="E23" s="161"/>
      <c r="F23" s="161"/>
      <c r="G23" s="160">
        <f t="shared" si="0"/>
        <v>0</v>
      </c>
      <c r="I23" s="127"/>
      <c r="J23" s="124"/>
      <c r="K23" s="124"/>
      <c r="L23" s="161"/>
      <c r="M23" s="161"/>
      <c r="N23" s="161"/>
      <c r="O23" s="160">
        <f t="shared" si="1"/>
        <v>829.83000000000015</v>
      </c>
    </row>
    <row r="24" spans="1:15" ht="13.5" thickBot="1" x14ac:dyDescent="0.25">
      <c r="A24" s="128"/>
      <c r="B24" s="129"/>
      <c r="C24" s="129"/>
      <c r="D24" s="164"/>
      <c r="E24" s="164"/>
      <c r="F24" s="164"/>
      <c r="G24" s="160">
        <f t="shared" si="0"/>
        <v>0</v>
      </c>
      <c r="I24" s="128"/>
      <c r="J24" s="129"/>
      <c r="K24" s="129"/>
      <c r="L24" s="164"/>
      <c r="M24" s="164"/>
      <c r="N24" s="164"/>
      <c r="O24" s="160">
        <f t="shared" si="1"/>
        <v>829.83000000000015</v>
      </c>
    </row>
    <row r="25" spans="1:15" ht="13.5" thickTop="1" x14ac:dyDescent="0.2">
      <c r="A25" s="120"/>
      <c r="B25" s="121"/>
      <c r="C25" s="121"/>
      <c r="D25" s="149"/>
      <c r="E25" s="149"/>
      <c r="F25" s="149"/>
      <c r="G25" s="150"/>
      <c r="I25" s="120"/>
      <c r="J25" s="121"/>
      <c r="K25" s="121"/>
      <c r="L25" s="149"/>
      <c r="M25" s="149"/>
      <c r="N25" s="149"/>
      <c r="O25" s="150"/>
    </row>
    <row r="26" spans="1:15" ht="13.5" thickBot="1" x14ac:dyDescent="0.25">
      <c r="A26" s="131" t="s">
        <v>3</v>
      </c>
      <c r="B26" s="132"/>
      <c r="C26" s="132"/>
      <c r="D26" s="166"/>
      <c r="E26" s="167"/>
      <c r="F26" s="167"/>
      <c r="G26" s="218">
        <f>G24</f>
        <v>0</v>
      </c>
      <c r="I26" s="131" t="s">
        <v>3</v>
      </c>
      <c r="J26" s="132"/>
      <c r="K26" s="132"/>
      <c r="L26" s="166"/>
      <c r="M26" s="167"/>
      <c r="N26" s="167"/>
      <c r="O26" s="218">
        <f>O24</f>
        <v>829.83000000000015</v>
      </c>
    </row>
  </sheetData>
  <mergeCells count="12">
    <mergeCell ref="A1:G1"/>
    <mergeCell ref="I1:O1"/>
    <mergeCell ref="A2:G2"/>
    <mergeCell ref="I2:O2"/>
    <mergeCell ref="A3:G3"/>
    <mergeCell ref="I3:O3"/>
    <mergeCell ref="A4:G4"/>
    <mergeCell ref="I4:O4"/>
    <mergeCell ref="A5:G5"/>
    <mergeCell ref="I5:O5"/>
    <mergeCell ref="A6:G6"/>
    <mergeCell ref="I6:O6"/>
  </mergeCells>
  <hyperlinks>
    <hyperlink ref="H1" location="Overall!A1" display="HOME"/>
  </hyperlinks>
  <pageMargins left="0.7" right="0.7" top="0.75" bottom="0.75" header="0.3" footer="0.3"/>
  <pageSetup scale="9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Normal="100" workbookViewId="0">
      <selection activeCell="H1" sqref="H1"/>
    </sheetView>
  </sheetViews>
  <sheetFormatPr defaultRowHeight="12.75" customHeight="1" x14ac:dyDescent="0.2"/>
  <cols>
    <col min="1" max="1" width="11.5703125" customWidth="1"/>
    <col min="2" max="2" width="10.140625" bestFit="1" customWidth="1"/>
    <col min="3" max="3" width="29.42578125" bestFit="1" customWidth="1"/>
    <col min="4" max="4" width="15.140625" bestFit="1" customWidth="1"/>
    <col min="5" max="5" width="6" bestFit="1" customWidth="1"/>
    <col min="6" max="6" width="11.28515625" bestFit="1" customWidth="1"/>
    <col min="7" max="7" width="12" bestFit="1" customWidth="1"/>
    <col min="9" max="9" width="11.5703125" customWidth="1"/>
    <col min="10" max="10" width="10.140625" bestFit="1" customWidth="1"/>
    <col min="11" max="11" width="29.42578125" bestFit="1" customWidth="1"/>
    <col min="12" max="12" width="15.140625" bestFit="1" customWidth="1"/>
    <col min="13" max="13" width="6" bestFit="1" customWidth="1"/>
    <col min="14" max="14" width="11.28515625" bestFit="1" customWidth="1"/>
    <col min="15" max="15" width="12" bestFit="1" customWidth="1"/>
  </cols>
  <sheetData>
    <row r="1" spans="1:15" ht="12.75" customHeight="1" x14ac:dyDescent="0.2">
      <c r="A1" s="380" t="s">
        <v>11</v>
      </c>
      <c r="B1" s="365"/>
      <c r="C1" s="365"/>
      <c r="D1" s="365"/>
      <c r="E1" s="365"/>
      <c r="F1" s="365"/>
      <c r="G1" s="366"/>
      <c r="H1" s="301" t="s">
        <v>89</v>
      </c>
      <c r="I1" s="380" t="s">
        <v>11</v>
      </c>
      <c r="J1" s="365"/>
      <c r="K1" s="365"/>
      <c r="L1" s="365"/>
      <c r="M1" s="365"/>
      <c r="N1" s="365"/>
      <c r="O1" s="366"/>
    </row>
    <row r="2" spans="1:15" ht="12.75" customHeight="1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ht="12.75" customHeight="1" x14ac:dyDescent="0.2">
      <c r="A3" s="353"/>
      <c r="B3" s="369"/>
      <c r="C3" s="369"/>
      <c r="D3" s="369"/>
      <c r="E3" s="369"/>
      <c r="F3" s="369"/>
      <c r="G3" s="370"/>
      <c r="I3" s="353"/>
      <c r="J3" s="369"/>
      <c r="K3" s="369"/>
      <c r="L3" s="369"/>
      <c r="M3" s="369"/>
      <c r="N3" s="369"/>
      <c r="O3" s="370"/>
    </row>
    <row r="4" spans="1:15" ht="18" customHeight="1" x14ac:dyDescent="0.2">
      <c r="A4" s="359" t="s">
        <v>73</v>
      </c>
      <c r="B4" s="360"/>
      <c r="C4" s="360"/>
      <c r="D4" s="360"/>
      <c r="E4" s="360"/>
      <c r="F4" s="360"/>
      <c r="G4" s="361"/>
      <c r="I4" s="359" t="s">
        <v>73</v>
      </c>
      <c r="J4" s="360"/>
      <c r="K4" s="360"/>
      <c r="L4" s="360"/>
      <c r="M4" s="360"/>
      <c r="N4" s="360"/>
      <c r="O4" s="361"/>
    </row>
    <row r="5" spans="1:15" ht="15" customHeight="1" x14ac:dyDescent="0.2">
      <c r="A5" s="362" t="s">
        <v>79</v>
      </c>
      <c r="B5" s="371"/>
      <c r="C5" s="371"/>
      <c r="D5" s="371"/>
      <c r="E5" s="371"/>
      <c r="F5" s="371"/>
      <c r="G5" s="372"/>
      <c r="I5" s="362" t="s">
        <v>79</v>
      </c>
      <c r="J5" s="371"/>
      <c r="K5" s="371"/>
      <c r="L5" s="371"/>
      <c r="M5" s="371"/>
      <c r="N5" s="371"/>
      <c r="O5" s="372"/>
    </row>
    <row r="6" spans="1:15" ht="12.7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31" t="s">
        <v>1</v>
      </c>
      <c r="B7" s="284" t="s">
        <v>12</v>
      </c>
      <c r="C7" s="232" t="s">
        <v>0</v>
      </c>
      <c r="D7" s="233" t="s">
        <v>2</v>
      </c>
      <c r="E7" s="233" t="s">
        <v>7</v>
      </c>
      <c r="F7" s="233" t="s">
        <v>5</v>
      </c>
      <c r="G7" s="234" t="s">
        <v>6</v>
      </c>
      <c r="I7" s="231" t="s">
        <v>1</v>
      </c>
      <c r="J7" s="284" t="s">
        <v>12</v>
      </c>
      <c r="K7" s="232" t="s">
        <v>0</v>
      </c>
      <c r="L7" s="233" t="s">
        <v>2</v>
      </c>
      <c r="M7" s="233" t="s">
        <v>7</v>
      </c>
      <c r="N7" s="233" t="s">
        <v>5</v>
      </c>
      <c r="O7" s="234" t="s">
        <v>6</v>
      </c>
    </row>
    <row r="8" spans="1:15" ht="12.75" customHeight="1" x14ac:dyDescent="0.2">
      <c r="A8" s="257"/>
      <c r="B8" s="247"/>
      <c r="C8" s="247" t="s">
        <v>80</v>
      </c>
      <c r="D8" s="258"/>
      <c r="E8" s="258"/>
      <c r="F8" s="258"/>
      <c r="G8" s="259">
        <f>D8</f>
        <v>0</v>
      </c>
      <c r="I8" s="257"/>
      <c r="J8" s="247"/>
      <c r="K8" s="247" t="s">
        <v>84</v>
      </c>
      <c r="L8" s="258"/>
      <c r="M8" s="258"/>
      <c r="N8" s="258"/>
      <c r="O8" s="259">
        <f>L8</f>
        <v>0</v>
      </c>
    </row>
    <row r="9" spans="1:15" ht="12.75" customHeight="1" x14ac:dyDescent="0.2">
      <c r="A9" s="24"/>
      <c r="B9" s="48"/>
      <c r="C9" s="64"/>
      <c r="D9" s="285"/>
      <c r="E9" s="15"/>
      <c r="F9" s="52"/>
      <c r="G9" s="26">
        <f t="shared" ref="G9:G42" si="0">SUM(G8+D9-E9-F9)</f>
        <v>0</v>
      </c>
      <c r="H9" s="49"/>
      <c r="I9" s="63">
        <v>42753</v>
      </c>
      <c r="J9" s="48"/>
      <c r="K9" s="64" t="s">
        <v>195</v>
      </c>
      <c r="L9" s="285"/>
      <c r="M9" s="15"/>
      <c r="N9" s="52">
        <v>100</v>
      </c>
      <c r="O9" s="26">
        <f t="shared" ref="O9:O42" si="1">SUM(O8+L9-M9-N9)</f>
        <v>-100</v>
      </c>
    </row>
    <row r="10" spans="1:15" ht="12.75" customHeight="1" x14ac:dyDescent="0.2">
      <c r="A10" s="94"/>
      <c r="B10" s="245"/>
      <c r="C10" s="64"/>
      <c r="D10" s="285"/>
      <c r="E10" s="15"/>
      <c r="F10" s="52"/>
      <c r="G10" s="26">
        <f t="shared" si="0"/>
        <v>0</v>
      </c>
      <c r="H10" s="49"/>
      <c r="I10" s="63">
        <v>42863</v>
      </c>
      <c r="J10" s="245"/>
      <c r="K10" s="64" t="s">
        <v>235</v>
      </c>
      <c r="L10" s="285"/>
      <c r="M10" s="15"/>
      <c r="N10" s="52">
        <v>110</v>
      </c>
      <c r="O10" s="26">
        <f t="shared" si="1"/>
        <v>-210</v>
      </c>
    </row>
    <row r="11" spans="1:15" ht="12.75" customHeight="1" x14ac:dyDescent="0.2">
      <c r="A11" s="63"/>
      <c r="B11" s="64"/>
      <c r="C11" s="64"/>
      <c r="D11" s="285"/>
      <c r="E11" s="15"/>
      <c r="F11" s="52"/>
      <c r="G11" s="26">
        <f t="shared" si="0"/>
        <v>0</v>
      </c>
      <c r="H11" s="49"/>
      <c r="I11" s="63"/>
      <c r="J11" s="64"/>
      <c r="K11" s="64"/>
      <c r="L11" s="285"/>
      <c r="M11" s="15"/>
      <c r="N11" s="52"/>
      <c r="O11" s="26">
        <f t="shared" si="1"/>
        <v>-210</v>
      </c>
    </row>
    <row r="12" spans="1:15" ht="12.75" customHeight="1" x14ac:dyDescent="0.2">
      <c r="A12" s="14"/>
      <c r="B12" s="64"/>
      <c r="C12" s="64"/>
      <c r="D12" s="285"/>
      <c r="E12" s="15"/>
      <c r="F12" s="15"/>
      <c r="G12" s="26">
        <f t="shared" si="0"/>
        <v>0</v>
      </c>
      <c r="H12" s="49"/>
      <c r="I12" s="14"/>
      <c r="J12" s="64"/>
      <c r="K12" s="64"/>
      <c r="L12" s="285"/>
      <c r="M12" s="15"/>
      <c r="N12" s="15"/>
      <c r="O12" s="26">
        <f t="shared" si="1"/>
        <v>-210</v>
      </c>
    </row>
    <row r="13" spans="1:15" ht="12.75" customHeight="1" x14ac:dyDescent="0.2">
      <c r="A13" s="14"/>
      <c r="B13" s="9"/>
      <c r="C13" s="64"/>
      <c r="D13" s="285"/>
      <c r="E13" s="15"/>
      <c r="F13" s="15"/>
      <c r="G13" s="26">
        <f t="shared" si="0"/>
        <v>0</v>
      </c>
      <c r="H13" s="49"/>
      <c r="I13" s="14"/>
      <c r="J13" s="9"/>
      <c r="K13" s="64"/>
      <c r="L13" s="285"/>
      <c r="M13" s="15"/>
      <c r="N13" s="15"/>
      <c r="O13" s="26">
        <f t="shared" si="1"/>
        <v>-210</v>
      </c>
    </row>
    <row r="14" spans="1:15" ht="12.75" customHeight="1" x14ac:dyDescent="0.2">
      <c r="A14" s="14"/>
      <c r="B14" s="9"/>
      <c r="C14" s="9"/>
      <c r="D14" s="65"/>
      <c r="E14" s="15"/>
      <c r="F14" s="15"/>
      <c r="G14" s="26">
        <f t="shared" si="0"/>
        <v>0</v>
      </c>
      <c r="H14" s="49"/>
      <c r="I14" s="14"/>
      <c r="J14" s="9"/>
      <c r="K14" s="9"/>
      <c r="L14" s="65"/>
      <c r="M14" s="15"/>
      <c r="N14" s="15"/>
      <c r="O14" s="26">
        <f t="shared" si="1"/>
        <v>-210</v>
      </c>
    </row>
    <row r="15" spans="1:15" ht="12.75" customHeight="1" x14ac:dyDescent="0.2">
      <c r="A15" s="14"/>
      <c r="B15" s="64"/>
      <c r="C15" s="64"/>
      <c r="D15" s="286"/>
      <c r="E15" s="65"/>
      <c r="F15" s="65"/>
      <c r="G15" s="26">
        <f t="shared" si="0"/>
        <v>0</v>
      </c>
      <c r="H15" s="49"/>
      <c r="I15" s="14"/>
      <c r="J15" s="64"/>
      <c r="K15" s="64"/>
      <c r="L15" s="286"/>
      <c r="M15" s="65"/>
      <c r="N15" s="65"/>
      <c r="O15" s="26">
        <f t="shared" si="1"/>
        <v>-210</v>
      </c>
    </row>
    <row r="16" spans="1:15" ht="12.75" customHeight="1" x14ac:dyDescent="0.2">
      <c r="A16" s="14"/>
      <c r="B16" s="64"/>
      <c r="C16" s="64"/>
      <c r="D16" s="286"/>
      <c r="E16" s="65"/>
      <c r="F16" s="65"/>
      <c r="G16" s="26">
        <f t="shared" si="0"/>
        <v>0</v>
      </c>
      <c r="H16" s="49"/>
      <c r="I16" s="14"/>
      <c r="J16" s="64"/>
      <c r="K16" s="64"/>
      <c r="L16" s="286"/>
      <c r="M16" s="65"/>
      <c r="N16" s="65"/>
      <c r="O16" s="26">
        <f t="shared" si="1"/>
        <v>-210</v>
      </c>
    </row>
    <row r="17" spans="1:15" ht="12.75" customHeight="1" x14ac:dyDescent="0.2">
      <c r="A17" s="14"/>
      <c r="B17" s="9"/>
      <c r="C17" s="64"/>
      <c r="D17" s="65"/>
      <c r="E17" s="15"/>
      <c r="F17" s="15"/>
      <c r="G17" s="26">
        <f t="shared" si="0"/>
        <v>0</v>
      </c>
      <c r="H17" s="49"/>
      <c r="I17" s="14"/>
      <c r="J17" s="9"/>
      <c r="K17" s="64"/>
      <c r="L17" s="65"/>
      <c r="M17" s="15"/>
      <c r="N17" s="15"/>
      <c r="O17" s="26">
        <f t="shared" si="1"/>
        <v>-210</v>
      </c>
    </row>
    <row r="18" spans="1:15" ht="12.75" customHeight="1" x14ac:dyDescent="0.2">
      <c r="A18" s="47"/>
      <c r="B18" s="246"/>
      <c r="C18" s="246"/>
      <c r="D18" s="287"/>
      <c r="E18" s="10"/>
      <c r="F18" s="10"/>
      <c r="G18" s="26">
        <f t="shared" si="0"/>
        <v>0</v>
      </c>
      <c r="I18" s="47"/>
      <c r="J18" s="246"/>
      <c r="K18" s="246"/>
      <c r="L18" s="287"/>
      <c r="M18" s="10"/>
      <c r="N18" s="10"/>
      <c r="O18" s="26">
        <f t="shared" si="1"/>
        <v>-210</v>
      </c>
    </row>
    <row r="19" spans="1:15" ht="12.75" customHeight="1" x14ac:dyDescent="0.2">
      <c r="A19" s="47"/>
      <c r="B19" s="246"/>
      <c r="C19" s="246"/>
      <c r="D19" s="10"/>
      <c r="E19" s="10"/>
      <c r="F19" s="10"/>
      <c r="G19" s="26">
        <f t="shared" si="0"/>
        <v>0</v>
      </c>
      <c r="I19" s="47"/>
      <c r="J19" s="246"/>
      <c r="K19" s="246"/>
      <c r="L19" s="10"/>
      <c r="M19" s="10"/>
      <c r="N19" s="10"/>
      <c r="O19" s="26">
        <f t="shared" si="1"/>
        <v>-210</v>
      </c>
    </row>
    <row r="20" spans="1:15" ht="12.75" customHeight="1" x14ac:dyDescent="0.2">
      <c r="A20" s="47"/>
      <c r="B20" s="246"/>
      <c r="C20" s="246"/>
      <c r="D20" s="10"/>
      <c r="E20" s="10"/>
      <c r="F20" s="10"/>
      <c r="G20" s="26">
        <f t="shared" si="0"/>
        <v>0</v>
      </c>
      <c r="I20" s="47"/>
      <c r="J20" s="246"/>
      <c r="K20" s="246"/>
      <c r="L20" s="10"/>
      <c r="M20" s="10"/>
      <c r="N20" s="10"/>
      <c r="O20" s="26">
        <f t="shared" si="1"/>
        <v>-210</v>
      </c>
    </row>
    <row r="21" spans="1:15" ht="12.75" customHeight="1" x14ac:dyDescent="0.2">
      <c r="A21" s="47"/>
      <c r="B21" s="246"/>
      <c r="C21" s="246"/>
      <c r="D21" s="10"/>
      <c r="E21" s="10"/>
      <c r="F21" s="10"/>
      <c r="G21" s="26">
        <f t="shared" si="0"/>
        <v>0</v>
      </c>
      <c r="I21" s="47"/>
      <c r="J21" s="246"/>
      <c r="K21" s="246"/>
      <c r="L21" s="10"/>
      <c r="M21" s="10"/>
      <c r="N21" s="10"/>
      <c r="O21" s="26">
        <f t="shared" si="1"/>
        <v>-210</v>
      </c>
    </row>
    <row r="22" spans="1:15" ht="12.75" customHeight="1" x14ac:dyDescent="0.2">
      <c r="A22" s="47"/>
      <c r="B22" s="246"/>
      <c r="C22" s="246"/>
      <c r="D22" s="10"/>
      <c r="E22" s="10"/>
      <c r="F22" s="10"/>
      <c r="G22" s="26">
        <f t="shared" si="0"/>
        <v>0</v>
      </c>
      <c r="I22" s="47"/>
      <c r="J22" s="246"/>
      <c r="K22" s="246"/>
      <c r="L22" s="10"/>
      <c r="M22" s="10"/>
      <c r="N22" s="10"/>
      <c r="O22" s="26">
        <f t="shared" si="1"/>
        <v>-210</v>
      </c>
    </row>
    <row r="23" spans="1:15" ht="12.75" customHeight="1" x14ac:dyDescent="0.2">
      <c r="A23" s="47"/>
      <c r="B23" s="246"/>
      <c r="C23" s="246"/>
      <c r="D23" s="10"/>
      <c r="E23" s="10"/>
      <c r="F23" s="10"/>
      <c r="G23" s="26">
        <f t="shared" si="0"/>
        <v>0</v>
      </c>
      <c r="I23" s="47"/>
      <c r="J23" s="246"/>
      <c r="K23" s="246"/>
      <c r="L23" s="10"/>
      <c r="M23" s="10"/>
      <c r="N23" s="10"/>
      <c r="O23" s="26">
        <f t="shared" si="1"/>
        <v>-210</v>
      </c>
    </row>
    <row r="24" spans="1:15" ht="12.75" customHeight="1" x14ac:dyDescent="0.2">
      <c r="A24" s="47"/>
      <c r="B24" s="246"/>
      <c r="C24" s="246"/>
      <c r="D24" s="10"/>
      <c r="E24" s="10"/>
      <c r="F24" s="10"/>
      <c r="G24" s="26">
        <f t="shared" si="0"/>
        <v>0</v>
      </c>
      <c r="I24" s="47"/>
      <c r="J24" s="246"/>
      <c r="K24" s="246"/>
      <c r="L24" s="10"/>
      <c r="M24" s="10"/>
      <c r="N24" s="10"/>
      <c r="O24" s="26">
        <f t="shared" si="1"/>
        <v>-210</v>
      </c>
    </row>
    <row r="25" spans="1:15" ht="12.75" customHeight="1" x14ac:dyDescent="0.2">
      <c r="A25" s="47"/>
      <c r="B25" s="246"/>
      <c r="C25" s="246"/>
      <c r="D25" s="10"/>
      <c r="E25" s="10"/>
      <c r="F25" s="10"/>
      <c r="G25" s="26">
        <f t="shared" si="0"/>
        <v>0</v>
      </c>
      <c r="I25" s="47"/>
      <c r="J25" s="246"/>
      <c r="K25" s="246"/>
      <c r="L25" s="10"/>
      <c r="M25" s="10"/>
      <c r="N25" s="10"/>
      <c r="O25" s="26">
        <f t="shared" si="1"/>
        <v>-210</v>
      </c>
    </row>
    <row r="26" spans="1:15" ht="12.75" customHeight="1" x14ac:dyDescent="0.2">
      <c r="A26" s="47"/>
      <c r="B26" s="246"/>
      <c r="C26" s="246"/>
      <c r="D26" s="287"/>
      <c r="E26" s="10"/>
      <c r="F26" s="10"/>
      <c r="G26" s="26">
        <f t="shared" si="0"/>
        <v>0</v>
      </c>
      <c r="I26" s="47"/>
      <c r="J26" s="246"/>
      <c r="K26" s="246"/>
      <c r="L26" s="287"/>
      <c r="M26" s="10"/>
      <c r="N26" s="10"/>
      <c r="O26" s="26">
        <f t="shared" si="1"/>
        <v>-210</v>
      </c>
    </row>
    <row r="27" spans="1:15" ht="12.75" customHeight="1" x14ac:dyDescent="0.2">
      <c r="A27" s="47"/>
      <c r="B27" s="246"/>
      <c r="C27" s="246"/>
      <c r="D27" s="10"/>
      <c r="E27" s="10"/>
      <c r="F27" s="10"/>
      <c r="G27" s="26">
        <f t="shared" si="0"/>
        <v>0</v>
      </c>
      <c r="I27" s="47"/>
      <c r="J27" s="246"/>
      <c r="K27" s="246"/>
      <c r="L27" s="10"/>
      <c r="M27" s="10"/>
      <c r="N27" s="10"/>
      <c r="O27" s="26">
        <f t="shared" si="1"/>
        <v>-210</v>
      </c>
    </row>
    <row r="28" spans="1:15" ht="12.75" customHeight="1" x14ac:dyDescent="0.2">
      <c r="A28" s="47"/>
      <c r="B28" s="246"/>
      <c r="C28" s="246"/>
      <c r="D28" s="10"/>
      <c r="E28" s="10"/>
      <c r="F28" s="10"/>
      <c r="G28" s="26">
        <f t="shared" si="0"/>
        <v>0</v>
      </c>
      <c r="I28" s="47"/>
      <c r="J28" s="246"/>
      <c r="K28" s="246"/>
      <c r="L28" s="10"/>
      <c r="M28" s="10"/>
      <c r="N28" s="10"/>
      <c r="O28" s="26">
        <f t="shared" si="1"/>
        <v>-210</v>
      </c>
    </row>
    <row r="29" spans="1:15" ht="12.75" customHeight="1" x14ac:dyDescent="0.2">
      <c r="A29" s="47"/>
      <c r="B29" s="246"/>
      <c r="C29" s="246"/>
      <c r="D29" s="10"/>
      <c r="E29" s="10"/>
      <c r="F29" s="10"/>
      <c r="G29" s="26">
        <f t="shared" si="0"/>
        <v>0</v>
      </c>
      <c r="I29" s="47"/>
      <c r="J29" s="246"/>
      <c r="K29" s="246"/>
      <c r="L29" s="10"/>
      <c r="M29" s="10"/>
      <c r="N29" s="10"/>
      <c r="O29" s="26">
        <f t="shared" si="1"/>
        <v>-210</v>
      </c>
    </row>
    <row r="30" spans="1:15" ht="12.75" customHeight="1" x14ac:dyDescent="0.2">
      <c r="A30" s="47"/>
      <c r="B30" s="246"/>
      <c r="C30" s="246"/>
      <c r="D30" s="10"/>
      <c r="E30" s="10"/>
      <c r="F30" s="10"/>
      <c r="G30" s="26">
        <f t="shared" si="0"/>
        <v>0</v>
      </c>
      <c r="I30" s="47"/>
      <c r="J30" s="246"/>
      <c r="K30" s="246"/>
      <c r="L30" s="10"/>
      <c r="M30" s="10"/>
      <c r="N30" s="10"/>
      <c r="O30" s="26">
        <f t="shared" si="1"/>
        <v>-210</v>
      </c>
    </row>
    <row r="31" spans="1:15" ht="12.75" customHeight="1" x14ac:dyDescent="0.2">
      <c r="A31" s="70"/>
      <c r="B31" s="288"/>
      <c r="C31" s="246"/>
      <c r="D31" s="28"/>
      <c r="E31" s="28"/>
      <c r="F31" s="28"/>
      <c r="G31" s="26">
        <f t="shared" si="0"/>
        <v>0</v>
      </c>
      <c r="I31" s="70"/>
      <c r="J31" s="288"/>
      <c r="K31" s="246"/>
      <c r="L31" s="28"/>
      <c r="M31" s="28"/>
      <c r="N31" s="28"/>
      <c r="O31" s="26">
        <f t="shared" si="1"/>
        <v>-210</v>
      </c>
    </row>
    <row r="32" spans="1:15" ht="12.75" customHeight="1" x14ac:dyDescent="0.2">
      <c r="A32" s="70"/>
      <c r="B32" s="288"/>
      <c r="C32" s="246"/>
      <c r="D32" s="28"/>
      <c r="E32" s="28"/>
      <c r="F32" s="28"/>
      <c r="G32" s="26">
        <f t="shared" si="0"/>
        <v>0</v>
      </c>
      <c r="I32" s="70"/>
      <c r="J32" s="288"/>
      <c r="K32" s="246"/>
      <c r="L32" s="28"/>
      <c r="M32" s="28"/>
      <c r="N32" s="28"/>
      <c r="O32" s="26">
        <f t="shared" si="1"/>
        <v>-210</v>
      </c>
    </row>
    <row r="33" spans="1:15" ht="12.75" customHeight="1" x14ac:dyDescent="0.2">
      <c r="A33" s="70"/>
      <c r="B33" s="57"/>
      <c r="C33" s="57"/>
      <c r="D33" s="28"/>
      <c r="E33" s="28"/>
      <c r="F33" s="28"/>
      <c r="G33" s="26">
        <f t="shared" si="0"/>
        <v>0</v>
      </c>
      <c r="I33" s="70"/>
      <c r="J33" s="57"/>
      <c r="K33" s="57"/>
      <c r="L33" s="28"/>
      <c r="M33" s="28"/>
      <c r="N33" s="28"/>
      <c r="O33" s="26">
        <f t="shared" si="1"/>
        <v>-210</v>
      </c>
    </row>
    <row r="34" spans="1:15" ht="12.75" customHeight="1" x14ac:dyDescent="0.2">
      <c r="A34" s="71"/>
      <c r="B34" s="288"/>
      <c r="C34" s="288"/>
      <c r="D34" s="28"/>
      <c r="E34" s="28"/>
      <c r="F34" s="28"/>
      <c r="G34" s="26">
        <f t="shared" si="0"/>
        <v>0</v>
      </c>
      <c r="I34" s="70"/>
      <c r="J34" s="288"/>
      <c r="K34" s="288"/>
      <c r="L34" s="28"/>
      <c r="M34" s="28"/>
      <c r="N34" s="28"/>
      <c r="O34" s="26">
        <f t="shared" si="1"/>
        <v>-210</v>
      </c>
    </row>
    <row r="35" spans="1:15" ht="12.75" customHeight="1" x14ac:dyDescent="0.2">
      <c r="A35" s="71"/>
      <c r="B35" s="288"/>
      <c r="C35" s="288"/>
      <c r="D35" s="119"/>
      <c r="E35" s="28"/>
      <c r="F35" s="28"/>
      <c r="G35" s="26">
        <f t="shared" si="0"/>
        <v>0</v>
      </c>
      <c r="I35" s="70"/>
      <c r="J35" s="288"/>
      <c r="K35" s="288"/>
      <c r="L35" s="119"/>
      <c r="M35" s="28"/>
      <c r="N35" s="28"/>
      <c r="O35" s="26">
        <f t="shared" si="1"/>
        <v>-210</v>
      </c>
    </row>
    <row r="36" spans="1:15" ht="12.75" customHeight="1" x14ac:dyDescent="0.2">
      <c r="A36" s="71"/>
      <c r="B36" s="57"/>
      <c r="C36" s="288"/>
      <c r="D36" s="28"/>
      <c r="E36" s="28"/>
      <c r="F36" s="28"/>
      <c r="G36" s="26">
        <f t="shared" si="0"/>
        <v>0</v>
      </c>
      <c r="I36" s="70"/>
      <c r="J36" s="57"/>
      <c r="K36" s="288"/>
      <c r="L36" s="28"/>
      <c r="M36" s="28"/>
      <c r="N36" s="28"/>
      <c r="O36" s="26">
        <f t="shared" si="1"/>
        <v>-210</v>
      </c>
    </row>
    <row r="37" spans="1:15" ht="12.75" customHeight="1" x14ac:dyDescent="0.2">
      <c r="A37" s="289"/>
      <c r="B37" s="288"/>
      <c r="C37" s="288"/>
      <c r="D37" s="28"/>
      <c r="E37" s="28"/>
      <c r="F37" s="28"/>
      <c r="G37" s="26">
        <f t="shared" si="0"/>
        <v>0</v>
      </c>
      <c r="I37" s="70"/>
      <c r="J37" s="288"/>
      <c r="K37" s="288"/>
      <c r="L37" s="28"/>
      <c r="M37" s="28"/>
      <c r="N37" s="28"/>
      <c r="O37" s="26">
        <f t="shared" si="1"/>
        <v>-210</v>
      </c>
    </row>
    <row r="38" spans="1:15" ht="12.75" customHeight="1" x14ac:dyDescent="0.2">
      <c r="A38" s="289"/>
      <c r="B38" s="288"/>
      <c r="C38" s="288"/>
      <c r="D38" s="28"/>
      <c r="E38" s="28"/>
      <c r="F38" s="28"/>
      <c r="G38" s="26">
        <f t="shared" si="0"/>
        <v>0</v>
      </c>
      <c r="I38" s="70"/>
      <c r="J38" s="288"/>
      <c r="K38" s="288"/>
      <c r="L38" s="28"/>
      <c r="M38" s="28"/>
      <c r="N38" s="28"/>
      <c r="O38" s="26">
        <f t="shared" si="1"/>
        <v>-210</v>
      </c>
    </row>
    <row r="39" spans="1:15" ht="12.75" customHeight="1" x14ac:dyDescent="0.2">
      <c r="A39" s="289"/>
      <c r="B39" s="57"/>
      <c r="C39" s="288"/>
      <c r="D39" s="28"/>
      <c r="E39" s="28"/>
      <c r="F39" s="28"/>
      <c r="G39" s="26">
        <f t="shared" si="0"/>
        <v>0</v>
      </c>
      <c r="I39" s="70"/>
      <c r="J39" s="57"/>
      <c r="K39" s="288"/>
      <c r="L39" s="28"/>
      <c r="M39" s="28"/>
      <c r="N39" s="28"/>
      <c r="O39" s="26">
        <f t="shared" si="1"/>
        <v>-210</v>
      </c>
    </row>
    <row r="40" spans="1:15" ht="12.75" customHeight="1" x14ac:dyDescent="0.2">
      <c r="A40" s="289"/>
      <c r="B40" s="57"/>
      <c r="C40" s="288"/>
      <c r="D40" s="28"/>
      <c r="E40" s="28"/>
      <c r="F40" s="28"/>
      <c r="G40" s="26">
        <f t="shared" si="0"/>
        <v>0</v>
      </c>
      <c r="I40" s="70"/>
      <c r="J40" s="57"/>
      <c r="K40" s="288"/>
      <c r="L40" s="28"/>
      <c r="M40" s="28"/>
      <c r="N40" s="28"/>
      <c r="O40" s="26">
        <f t="shared" si="1"/>
        <v>-210</v>
      </c>
    </row>
    <row r="41" spans="1:15" ht="12.75" customHeight="1" x14ac:dyDescent="0.2">
      <c r="A41" s="289"/>
      <c r="B41" s="57"/>
      <c r="C41" s="288"/>
      <c r="D41" s="28"/>
      <c r="E41" s="28"/>
      <c r="F41" s="28"/>
      <c r="G41" s="26">
        <f t="shared" si="0"/>
        <v>0</v>
      </c>
      <c r="I41" s="70"/>
      <c r="J41" s="57"/>
      <c r="K41" s="288"/>
      <c r="L41" s="28"/>
      <c r="M41" s="28"/>
      <c r="N41" s="28"/>
      <c r="O41" s="26">
        <f t="shared" si="1"/>
        <v>-210</v>
      </c>
    </row>
    <row r="42" spans="1:15" ht="12.75" customHeight="1" thickBot="1" x14ac:dyDescent="0.25">
      <c r="A42" s="72"/>
      <c r="B42" s="32"/>
      <c r="C42" s="32"/>
      <c r="D42" s="33"/>
      <c r="E42" s="33"/>
      <c r="F42" s="33"/>
      <c r="G42" s="39">
        <f t="shared" si="0"/>
        <v>0</v>
      </c>
      <c r="I42" s="310"/>
      <c r="J42" s="32"/>
      <c r="K42" s="32"/>
      <c r="L42" s="33"/>
      <c r="M42" s="33"/>
      <c r="N42" s="33"/>
      <c r="O42" s="39">
        <f t="shared" si="1"/>
        <v>-210</v>
      </c>
    </row>
    <row r="43" spans="1:15" ht="12.75" customHeight="1" thickTop="1" x14ac:dyDescent="0.2">
      <c r="A43" s="3"/>
      <c r="B43" s="4"/>
      <c r="C43" s="4"/>
      <c r="D43" s="5"/>
      <c r="E43" s="5"/>
      <c r="F43" s="5"/>
      <c r="G43" s="18"/>
      <c r="I43" s="3"/>
      <c r="J43" s="4"/>
      <c r="K43" s="4"/>
      <c r="L43" s="5"/>
      <c r="M43" s="5"/>
      <c r="N43" s="5"/>
      <c r="O43" s="18"/>
    </row>
    <row r="44" spans="1:15" ht="12.75" customHeight="1" thickBot="1" x14ac:dyDescent="0.25">
      <c r="A44" s="8" t="s">
        <v>3</v>
      </c>
      <c r="B44" s="6"/>
      <c r="C44" s="6"/>
      <c r="D44" s="13"/>
      <c r="E44" s="7"/>
      <c r="F44" s="7"/>
      <c r="G44" s="221">
        <f>G42</f>
        <v>0</v>
      </c>
      <c r="I44" s="8" t="s">
        <v>3</v>
      </c>
      <c r="J44" s="6"/>
      <c r="K44" s="6"/>
      <c r="L44" s="13"/>
      <c r="M44" s="7"/>
      <c r="N44" s="7"/>
      <c r="O44" s="221">
        <f>O42</f>
        <v>-210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5" right="0.5" top="1" bottom="1" header="0.5" footer="0.5"/>
  <pageSetup scale="8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O31"/>
  <sheetViews>
    <sheetView zoomScaleNormal="100" workbookViewId="0">
      <selection activeCell="H1" sqref="H1"/>
    </sheetView>
  </sheetViews>
  <sheetFormatPr defaultRowHeight="12.75" x14ac:dyDescent="0.2"/>
  <cols>
    <col min="1" max="1" width="10.85546875" style="49" customWidth="1"/>
    <col min="2" max="2" width="9.28515625" style="49" bestFit="1" customWidth="1"/>
    <col min="3" max="3" width="29.85546875" style="49" bestFit="1" customWidth="1"/>
    <col min="4" max="4" width="14.7109375" style="49" bestFit="1" customWidth="1"/>
    <col min="5" max="5" width="5.28515625" style="49" customWidth="1"/>
    <col min="6" max="6" width="10.140625" style="49" bestFit="1" customWidth="1"/>
    <col min="7" max="7" width="16.140625" style="49" customWidth="1"/>
    <col min="8" max="8" width="9.140625" style="49"/>
    <col min="9" max="9" width="10.85546875" style="49" customWidth="1"/>
    <col min="10" max="10" width="9.28515625" style="49" bestFit="1" customWidth="1"/>
    <col min="11" max="11" width="29.85546875" style="49" bestFit="1" customWidth="1"/>
    <col min="12" max="12" width="14.7109375" style="49" bestFit="1" customWidth="1"/>
    <col min="13" max="13" width="5.28515625" style="49" customWidth="1"/>
    <col min="14" max="14" width="10.140625" style="49" bestFit="1" customWidth="1"/>
    <col min="15" max="15" width="16.140625" style="49" customWidth="1"/>
    <col min="16" max="16384" width="9.140625" style="49"/>
  </cols>
  <sheetData>
    <row r="1" spans="1:15" ht="13.5" customHeight="1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ht="13.5" customHeight="1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77</v>
      </c>
      <c r="B4" s="360"/>
      <c r="C4" s="360"/>
      <c r="D4" s="360"/>
      <c r="E4" s="360"/>
      <c r="F4" s="360"/>
      <c r="G4" s="361"/>
      <c r="I4" s="359" t="s">
        <v>77</v>
      </c>
      <c r="J4" s="360"/>
      <c r="K4" s="360"/>
      <c r="L4" s="360"/>
      <c r="M4" s="360"/>
      <c r="N4" s="360"/>
      <c r="O4" s="361"/>
    </row>
    <row r="5" spans="1:15" ht="15.75" customHeight="1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37" t="s">
        <v>8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37" t="s">
        <v>8</v>
      </c>
      <c r="N7" s="237" t="s">
        <v>5</v>
      </c>
      <c r="O7" s="238" t="s">
        <v>6</v>
      </c>
    </row>
    <row r="8" spans="1:15" x14ac:dyDescent="0.2">
      <c r="A8" s="257"/>
      <c r="B8" s="247"/>
      <c r="C8" s="247" t="s">
        <v>80</v>
      </c>
      <c r="D8" s="258"/>
      <c r="E8" s="258"/>
      <c r="F8" s="258"/>
      <c r="G8" s="259">
        <f>D8</f>
        <v>0</v>
      </c>
      <c r="I8" s="257"/>
      <c r="J8" s="247"/>
      <c r="K8" s="247" t="s">
        <v>84</v>
      </c>
      <c r="L8" s="258"/>
      <c r="M8" s="258"/>
      <c r="N8" s="258"/>
      <c r="O8" s="259">
        <f>L8</f>
        <v>0</v>
      </c>
    </row>
    <row r="9" spans="1:15" x14ac:dyDescent="0.2">
      <c r="A9" s="14"/>
      <c r="B9" s="64"/>
      <c r="C9" s="9"/>
      <c r="D9" s="75"/>
      <c r="E9" s="75"/>
      <c r="F9" s="76"/>
      <c r="G9" s="88">
        <f>SUM(G8+D9-E9-F9)</f>
        <v>0</v>
      </c>
      <c r="I9" s="14"/>
      <c r="J9" s="64"/>
      <c r="K9" s="9"/>
      <c r="L9" s="75"/>
      <c r="M9" s="75"/>
      <c r="N9" s="76"/>
      <c r="O9" s="88">
        <f>SUM(O8+L9-M9-N9)</f>
        <v>0</v>
      </c>
    </row>
    <row r="10" spans="1:15" x14ac:dyDescent="0.2">
      <c r="A10" s="14"/>
      <c r="B10" s="9"/>
      <c r="C10" s="64"/>
      <c r="D10" s="75"/>
      <c r="E10" s="75"/>
      <c r="F10" s="76"/>
      <c r="G10" s="88">
        <f>SUM(G9+D10-E10-F10)</f>
        <v>0</v>
      </c>
      <c r="I10" s="14"/>
      <c r="J10" s="9"/>
      <c r="K10" s="64"/>
      <c r="L10" s="75"/>
      <c r="M10" s="75"/>
      <c r="N10" s="76"/>
      <c r="O10" s="88">
        <f>SUM(O9+L10-M10-N10)</f>
        <v>0</v>
      </c>
    </row>
    <row r="11" spans="1:15" x14ac:dyDescent="0.2">
      <c r="A11" s="14"/>
      <c r="B11" s="9"/>
      <c r="C11" s="64"/>
      <c r="D11" s="75"/>
      <c r="E11" s="75"/>
      <c r="F11" s="76"/>
      <c r="G11" s="88">
        <f>SUM(G10+D11-E11-F11)</f>
        <v>0</v>
      </c>
      <c r="I11" s="14"/>
      <c r="J11" s="9"/>
      <c r="K11" s="64"/>
      <c r="L11" s="75"/>
      <c r="M11" s="75"/>
      <c r="N11" s="76"/>
      <c r="O11" s="88">
        <f>SUM(O10+L11-M11-N11)</f>
        <v>0</v>
      </c>
    </row>
    <row r="12" spans="1:15" x14ac:dyDescent="0.2">
      <c r="A12" s="14"/>
      <c r="B12" s="9"/>
      <c r="C12" s="64"/>
      <c r="D12" s="75"/>
      <c r="E12" s="75"/>
      <c r="F12" s="76"/>
      <c r="G12" s="88">
        <f t="shared" ref="G12:G28" si="0">SUM(G11+D12-E12-F12)</f>
        <v>0</v>
      </c>
      <c r="I12" s="14"/>
      <c r="J12" s="9"/>
      <c r="K12" s="64"/>
      <c r="L12" s="75"/>
      <c r="M12" s="75"/>
      <c r="N12" s="76"/>
      <c r="O12" s="88">
        <f t="shared" ref="O12:O28" si="1">SUM(O11+L12-M12-N12)</f>
        <v>0</v>
      </c>
    </row>
    <row r="13" spans="1:15" x14ac:dyDescent="0.2">
      <c r="A13" s="14"/>
      <c r="B13" s="9"/>
      <c r="C13" s="64"/>
      <c r="D13" s="75"/>
      <c r="E13" s="75"/>
      <c r="F13" s="76"/>
      <c r="G13" s="88">
        <f t="shared" si="0"/>
        <v>0</v>
      </c>
      <c r="I13" s="14"/>
      <c r="J13" s="9"/>
      <c r="K13" s="64"/>
      <c r="L13" s="75"/>
      <c r="M13" s="75"/>
      <c r="N13" s="76"/>
      <c r="O13" s="88">
        <f t="shared" si="1"/>
        <v>0</v>
      </c>
    </row>
    <row r="14" spans="1:15" x14ac:dyDescent="0.2">
      <c r="A14" s="9"/>
      <c r="B14" s="9"/>
      <c r="C14" s="9"/>
      <c r="D14" s="75"/>
      <c r="E14" s="75"/>
      <c r="F14" s="75"/>
      <c r="G14" s="88">
        <f t="shared" si="0"/>
        <v>0</v>
      </c>
      <c r="I14" s="14"/>
      <c r="J14" s="9"/>
      <c r="K14" s="9"/>
      <c r="L14" s="75"/>
      <c r="M14" s="75"/>
      <c r="N14" s="75"/>
      <c r="O14" s="88">
        <f t="shared" si="1"/>
        <v>0</v>
      </c>
    </row>
    <row r="15" spans="1:15" x14ac:dyDescent="0.2">
      <c r="A15" s="9"/>
      <c r="B15" s="9"/>
      <c r="C15" s="9"/>
      <c r="D15" s="75"/>
      <c r="E15" s="75"/>
      <c r="F15" s="75"/>
      <c r="G15" s="88">
        <f t="shared" si="0"/>
        <v>0</v>
      </c>
      <c r="I15" s="14"/>
      <c r="J15" s="9"/>
      <c r="K15" s="9"/>
      <c r="L15" s="75"/>
      <c r="M15" s="75"/>
      <c r="N15" s="75"/>
      <c r="O15" s="88">
        <f t="shared" si="1"/>
        <v>0</v>
      </c>
    </row>
    <row r="16" spans="1:15" x14ac:dyDescent="0.2">
      <c r="A16" s="9"/>
      <c r="B16" s="9"/>
      <c r="C16" s="9"/>
      <c r="D16" s="75"/>
      <c r="E16" s="75"/>
      <c r="F16" s="75"/>
      <c r="G16" s="88">
        <f t="shared" si="0"/>
        <v>0</v>
      </c>
      <c r="I16" s="14"/>
      <c r="J16" s="9"/>
      <c r="K16" s="9"/>
      <c r="L16" s="75"/>
      <c r="M16" s="75"/>
      <c r="N16" s="75"/>
      <c r="O16" s="88">
        <f t="shared" si="1"/>
        <v>0</v>
      </c>
    </row>
    <row r="17" spans="1:15" x14ac:dyDescent="0.2">
      <c r="A17" s="9"/>
      <c r="B17" s="9"/>
      <c r="C17" s="9"/>
      <c r="D17" s="75"/>
      <c r="E17" s="75"/>
      <c r="F17" s="75"/>
      <c r="G17" s="88">
        <f t="shared" si="0"/>
        <v>0</v>
      </c>
      <c r="I17" s="14"/>
      <c r="J17" s="9"/>
      <c r="K17" s="9"/>
      <c r="L17" s="75"/>
      <c r="M17" s="75"/>
      <c r="N17" s="75"/>
      <c r="O17" s="88">
        <f t="shared" si="1"/>
        <v>0</v>
      </c>
    </row>
    <row r="18" spans="1:15" x14ac:dyDescent="0.2">
      <c r="A18" s="9"/>
      <c r="B18" s="9"/>
      <c r="C18" s="9"/>
      <c r="D18" s="75"/>
      <c r="E18" s="75"/>
      <c r="F18" s="75"/>
      <c r="G18" s="88">
        <f t="shared" si="0"/>
        <v>0</v>
      </c>
      <c r="I18" s="14"/>
      <c r="J18" s="9"/>
      <c r="K18" s="9"/>
      <c r="L18" s="75"/>
      <c r="M18" s="75"/>
      <c r="N18" s="75"/>
      <c r="O18" s="88">
        <f t="shared" si="1"/>
        <v>0</v>
      </c>
    </row>
    <row r="19" spans="1:15" x14ac:dyDescent="0.2">
      <c r="A19" s="9"/>
      <c r="B19" s="9"/>
      <c r="C19" s="9"/>
      <c r="D19" s="75"/>
      <c r="E19" s="75"/>
      <c r="F19" s="75"/>
      <c r="G19" s="88">
        <f t="shared" si="0"/>
        <v>0</v>
      </c>
      <c r="I19" s="14"/>
      <c r="J19" s="9"/>
      <c r="K19" s="9"/>
      <c r="L19" s="75"/>
      <c r="M19" s="75"/>
      <c r="N19" s="75"/>
      <c r="O19" s="88">
        <f t="shared" si="1"/>
        <v>0</v>
      </c>
    </row>
    <row r="20" spans="1:15" x14ac:dyDescent="0.2">
      <c r="A20" s="9"/>
      <c r="B20" s="9"/>
      <c r="C20" s="9"/>
      <c r="D20" s="75"/>
      <c r="E20" s="75"/>
      <c r="F20" s="75"/>
      <c r="G20" s="88">
        <f t="shared" si="0"/>
        <v>0</v>
      </c>
      <c r="I20" s="14"/>
      <c r="J20" s="9"/>
      <c r="K20" s="9"/>
      <c r="L20" s="75"/>
      <c r="M20" s="75"/>
      <c r="N20" s="75"/>
      <c r="O20" s="88">
        <f t="shared" si="1"/>
        <v>0</v>
      </c>
    </row>
    <row r="21" spans="1:15" x14ac:dyDescent="0.2">
      <c r="A21" s="9"/>
      <c r="B21" s="9"/>
      <c r="C21" s="9"/>
      <c r="D21" s="75"/>
      <c r="E21" s="75"/>
      <c r="F21" s="75"/>
      <c r="G21" s="88">
        <f t="shared" si="0"/>
        <v>0</v>
      </c>
      <c r="I21" s="14"/>
      <c r="J21" s="9"/>
      <c r="K21" s="9"/>
      <c r="L21" s="75"/>
      <c r="M21" s="75"/>
      <c r="N21" s="75"/>
      <c r="O21" s="88">
        <f t="shared" si="1"/>
        <v>0</v>
      </c>
    </row>
    <row r="22" spans="1:15" x14ac:dyDescent="0.2">
      <c r="A22" s="9"/>
      <c r="B22" s="9"/>
      <c r="C22" s="9"/>
      <c r="D22" s="75"/>
      <c r="E22" s="75"/>
      <c r="F22" s="75"/>
      <c r="G22" s="88">
        <f t="shared" si="0"/>
        <v>0</v>
      </c>
      <c r="I22" s="14"/>
      <c r="J22" s="9"/>
      <c r="K22" s="9"/>
      <c r="L22" s="75"/>
      <c r="M22" s="75"/>
      <c r="N22" s="75"/>
      <c r="O22" s="88">
        <f t="shared" si="1"/>
        <v>0</v>
      </c>
    </row>
    <row r="23" spans="1:15" x14ac:dyDescent="0.2">
      <c r="A23" s="9"/>
      <c r="B23" s="9"/>
      <c r="C23" s="9"/>
      <c r="D23" s="75"/>
      <c r="E23" s="75"/>
      <c r="F23" s="75"/>
      <c r="G23" s="88">
        <f t="shared" si="0"/>
        <v>0</v>
      </c>
      <c r="I23" s="14"/>
      <c r="J23" s="9"/>
      <c r="K23" s="9"/>
      <c r="L23" s="75"/>
      <c r="M23" s="75"/>
      <c r="N23" s="75"/>
      <c r="O23" s="88">
        <f t="shared" si="1"/>
        <v>0</v>
      </c>
    </row>
    <row r="24" spans="1:15" x14ac:dyDescent="0.2">
      <c r="A24" s="9"/>
      <c r="B24" s="9"/>
      <c r="C24" s="9"/>
      <c r="D24" s="75"/>
      <c r="E24" s="75"/>
      <c r="F24" s="75"/>
      <c r="G24" s="88">
        <f t="shared" si="0"/>
        <v>0</v>
      </c>
      <c r="I24" s="14"/>
      <c r="J24" s="9"/>
      <c r="K24" s="9"/>
      <c r="L24" s="75"/>
      <c r="M24" s="75"/>
      <c r="N24" s="75"/>
      <c r="O24" s="88">
        <f t="shared" si="1"/>
        <v>0</v>
      </c>
    </row>
    <row r="25" spans="1:15" x14ac:dyDescent="0.2">
      <c r="A25" s="9"/>
      <c r="B25" s="9"/>
      <c r="C25" s="9"/>
      <c r="D25" s="75"/>
      <c r="E25" s="75"/>
      <c r="F25" s="75"/>
      <c r="G25" s="88">
        <f t="shared" si="0"/>
        <v>0</v>
      </c>
      <c r="I25" s="14"/>
      <c r="J25" s="9"/>
      <c r="K25" s="9"/>
      <c r="L25" s="75"/>
      <c r="M25" s="75"/>
      <c r="N25" s="75"/>
      <c r="O25" s="88">
        <f t="shared" si="1"/>
        <v>0</v>
      </c>
    </row>
    <row r="26" spans="1:15" x14ac:dyDescent="0.2">
      <c r="A26" s="9"/>
      <c r="B26" s="9"/>
      <c r="C26" s="9"/>
      <c r="D26" s="75"/>
      <c r="E26" s="75"/>
      <c r="F26" s="75"/>
      <c r="G26" s="88">
        <f t="shared" si="0"/>
        <v>0</v>
      </c>
      <c r="I26" s="14"/>
      <c r="J26" s="9"/>
      <c r="K26" s="9"/>
      <c r="L26" s="75"/>
      <c r="M26" s="75"/>
      <c r="N26" s="75"/>
      <c r="O26" s="88">
        <f t="shared" si="1"/>
        <v>0</v>
      </c>
    </row>
    <row r="27" spans="1:15" x14ac:dyDescent="0.2">
      <c r="A27" s="9"/>
      <c r="B27" s="9"/>
      <c r="C27" s="9"/>
      <c r="D27" s="75"/>
      <c r="E27" s="75"/>
      <c r="F27" s="75"/>
      <c r="G27" s="88">
        <f t="shared" si="0"/>
        <v>0</v>
      </c>
      <c r="I27" s="14"/>
      <c r="J27" s="9"/>
      <c r="K27" s="9"/>
      <c r="L27" s="75"/>
      <c r="M27" s="75"/>
      <c r="N27" s="75"/>
      <c r="O27" s="88">
        <f t="shared" si="1"/>
        <v>0</v>
      </c>
    </row>
    <row r="28" spans="1:15" x14ac:dyDescent="0.2">
      <c r="A28" s="9"/>
      <c r="B28" s="9"/>
      <c r="C28" s="9"/>
      <c r="D28" s="75"/>
      <c r="E28" s="75"/>
      <c r="F28" s="75"/>
      <c r="G28" s="88">
        <f t="shared" si="0"/>
        <v>0</v>
      </c>
      <c r="I28" s="14"/>
      <c r="J28" s="9"/>
      <c r="K28" s="9"/>
      <c r="L28" s="75"/>
      <c r="M28" s="75"/>
      <c r="N28" s="75"/>
      <c r="O28" s="88">
        <f t="shared" si="1"/>
        <v>0</v>
      </c>
    </row>
    <row r="29" spans="1:15" ht="13.5" thickBot="1" x14ac:dyDescent="0.25">
      <c r="A29" s="37"/>
      <c r="B29" s="37"/>
      <c r="C29" s="37"/>
      <c r="D29" s="89"/>
      <c r="E29" s="89"/>
      <c r="F29" s="89"/>
      <c r="G29" s="90">
        <f>SUM(G28+D29-E29-F29)</f>
        <v>0</v>
      </c>
      <c r="I29" s="102"/>
      <c r="J29" s="37"/>
      <c r="K29" s="37"/>
      <c r="L29" s="89"/>
      <c r="M29" s="89"/>
      <c r="N29" s="89"/>
      <c r="O29" s="90">
        <f>SUM(O28+L29-M29-N29)</f>
        <v>0</v>
      </c>
    </row>
    <row r="30" spans="1:15" ht="13.5" thickTop="1" x14ac:dyDescent="0.2">
      <c r="A30" s="40"/>
      <c r="B30" s="41"/>
      <c r="C30" s="41"/>
      <c r="D30" s="84"/>
      <c r="E30" s="84"/>
      <c r="F30" s="84"/>
      <c r="G30" s="85"/>
      <c r="I30" s="40"/>
      <c r="J30" s="41"/>
      <c r="K30" s="41"/>
      <c r="L30" s="84"/>
      <c r="M30" s="84"/>
      <c r="N30" s="84"/>
      <c r="O30" s="85"/>
    </row>
    <row r="31" spans="1:15" ht="13.5" thickBot="1" x14ac:dyDescent="0.25">
      <c r="A31" s="42" t="s">
        <v>3</v>
      </c>
      <c r="B31" s="43"/>
      <c r="C31" s="43"/>
      <c r="D31" s="82"/>
      <c r="E31" s="91"/>
      <c r="F31" s="91"/>
      <c r="G31" s="220">
        <f>G29</f>
        <v>0</v>
      </c>
      <c r="I31" s="42" t="s">
        <v>3</v>
      </c>
      <c r="J31" s="43"/>
      <c r="K31" s="43"/>
      <c r="L31" s="82"/>
      <c r="M31" s="91"/>
      <c r="N31" s="91"/>
      <c r="O31" s="220">
        <f>O29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Normal="100" workbookViewId="0">
      <selection activeCell="H1" sqref="H1"/>
    </sheetView>
  </sheetViews>
  <sheetFormatPr defaultRowHeight="12.75" x14ac:dyDescent="0.2"/>
  <cols>
    <col min="1" max="1" width="10.28515625" style="256" customWidth="1"/>
    <col min="2" max="2" width="11.7109375" style="256" customWidth="1"/>
    <col min="3" max="3" width="34.42578125" style="256" customWidth="1"/>
    <col min="4" max="4" width="10.28515625" style="256" bestFit="1" customWidth="1"/>
    <col min="5" max="5" width="5.42578125" style="256" bestFit="1" customWidth="1"/>
    <col min="6" max="6" width="10.28515625" style="309" bestFit="1" customWidth="1"/>
    <col min="7" max="7" width="11.140625" style="256" bestFit="1" customWidth="1"/>
    <col min="8" max="8" width="9.140625" style="256"/>
    <col min="9" max="9" width="10.85546875" style="256" bestFit="1" customWidth="1"/>
    <col min="10" max="10" width="12.28515625" style="256" customWidth="1"/>
    <col min="11" max="11" width="27.5703125" style="256" customWidth="1"/>
    <col min="12" max="12" width="10.28515625" style="256" bestFit="1" customWidth="1"/>
    <col min="13" max="13" width="9.140625" style="256"/>
    <col min="14" max="14" width="10.5703125" style="256" customWidth="1"/>
    <col min="15" max="15" width="10.28515625" style="256" bestFit="1" customWidth="1"/>
    <col min="16" max="16384" width="9.140625" style="256"/>
  </cols>
  <sheetData>
    <row r="1" spans="1:16" x14ac:dyDescent="0.2">
      <c r="A1" s="380" t="s">
        <v>11</v>
      </c>
      <c r="B1" s="381"/>
      <c r="C1" s="381"/>
      <c r="D1" s="381"/>
      <c r="E1" s="381"/>
      <c r="F1" s="381"/>
      <c r="G1" s="382"/>
      <c r="H1" s="311" t="s">
        <v>89</v>
      </c>
      <c r="I1" s="380" t="s">
        <v>11</v>
      </c>
      <c r="J1" s="381"/>
      <c r="K1" s="381"/>
      <c r="L1" s="381"/>
      <c r="M1" s="381"/>
      <c r="N1" s="381"/>
      <c r="O1" s="382"/>
      <c r="P1" s="323" t="s">
        <v>119</v>
      </c>
    </row>
    <row r="2" spans="1:16" x14ac:dyDescent="0.2">
      <c r="A2" s="353" t="s">
        <v>45</v>
      </c>
      <c r="B2" s="354"/>
      <c r="C2" s="354"/>
      <c r="D2" s="354"/>
      <c r="E2" s="354"/>
      <c r="F2" s="354"/>
      <c r="G2" s="355"/>
      <c r="I2" s="353" t="s">
        <v>45</v>
      </c>
      <c r="J2" s="354"/>
      <c r="K2" s="354"/>
      <c r="L2" s="354"/>
      <c r="M2" s="354"/>
      <c r="N2" s="354"/>
      <c r="O2" s="355"/>
    </row>
    <row r="3" spans="1:16" x14ac:dyDescent="0.2">
      <c r="A3" s="353"/>
      <c r="B3" s="354"/>
      <c r="C3" s="354"/>
      <c r="D3" s="354"/>
      <c r="E3" s="354"/>
      <c r="F3" s="354"/>
      <c r="G3" s="355"/>
      <c r="I3" s="353"/>
      <c r="J3" s="354"/>
      <c r="K3" s="354"/>
      <c r="L3" s="354"/>
      <c r="M3" s="354"/>
      <c r="N3" s="354"/>
      <c r="O3" s="355"/>
    </row>
    <row r="4" spans="1:16" ht="18" x14ac:dyDescent="0.2">
      <c r="A4" s="359" t="s">
        <v>118</v>
      </c>
      <c r="B4" s="360"/>
      <c r="C4" s="360"/>
      <c r="D4" s="360"/>
      <c r="E4" s="360"/>
      <c r="F4" s="360"/>
      <c r="G4" s="361"/>
      <c r="I4" s="359" t="s">
        <v>118</v>
      </c>
      <c r="J4" s="360"/>
      <c r="K4" s="360"/>
      <c r="L4" s="360"/>
      <c r="M4" s="360"/>
      <c r="N4" s="360"/>
      <c r="O4" s="361"/>
    </row>
    <row r="5" spans="1:16" ht="15" x14ac:dyDescent="0.2">
      <c r="A5" s="362" t="s">
        <v>78</v>
      </c>
      <c r="B5" s="363"/>
      <c r="C5" s="363"/>
      <c r="D5" s="363"/>
      <c r="E5" s="363"/>
      <c r="F5" s="363"/>
      <c r="G5" s="364"/>
      <c r="I5" s="362" t="s">
        <v>78</v>
      </c>
      <c r="J5" s="363"/>
      <c r="K5" s="363"/>
      <c r="L5" s="363"/>
      <c r="M5" s="363"/>
      <c r="N5" s="363"/>
      <c r="O5" s="364"/>
    </row>
    <row r="6" spans="1:16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6" ht="26.25" customHeight="1" thickBot="1" x14ac:dyDescent="0.25">
      <c r="A7" s="225" t="s">
        <v>1</v>
      </c>
      <c r="B7" s="337" t="s">
        <v>12</v>
      </c>
      <c r="C7" s="227" t="s">
        <v>0</v>
      </c>
      <c r="D7" s="260" t="s">
        <v>2</v>
      </c>
      <c r="E7" s="260" t="s">
        <v>8</v>
      </c>
      <c r="F7" s="260" t="s">
        <v>5</v>
      </c>
      <c r="G7" s="338" t="s">
        <v>6</v>
      </c>
      <c r="I7" s="225" t="s">
        <v>1</v>
      </c>
      <c r="J7" s="337" t="s">
        <v>12</v>
      </c>
      <c r="K7" s="227" t="s">
        <v>0</v>
      </c>
      <c r="L7" s="260" t="s">
        <v>2</v>
      </c>
      <c r="M7" s="260" t="s">
        <v>8</v>
      </c>
      <c r="N7" s="260" t="s">
        <v>5</v>
      </c>
      <c r="O7" s="338" t="s">
        <v>6</v>
      </c>
    </row>
    <row r="8" spans="1:16" x14ac:dyDescent="0.2">
      <c r="A8" s="304"/>
      <c r="B8" s="241"/>
      <c r="C8" s="241" t="s">
        <v>80</v>
      </c>
      <c r="D8" s="305">
        <v>1100</v>
      </c>
      <c r="E8" s="305"/>
      <c r="F8" s="305"/>
      <c r="G8" s="306">
        <f>D8</f>
        <v>1100</v>
      </c>
      <c r="I8" s="123"/>
      <c r="J8" s="193"/>
      <c r="K8" s="193" t="s">
        <v>84</v>
      </c>
      <c r="L8" s="194"/>
      <c r="M8" s="194"/>
      <c r="N8" s="194"/>
      <c r="O8" s="306">
        <f>L8</f>
        <v>0</v>
      </c>
    </row>
    <row r="9" spans="1:16" x14ac:dyDescent="0.2">
      <c r="A9" s="123">
        <v>42690</v>
      </c>
      <c r="B9" s="193">
        <v>11004829</v>
      </c>
      <c r="C9" s="193" t="s">
        <v>120</v>
      </c>
      <c r="D9" s="193"/>
      <c r="E9" s="193"/>
      <c r="F9" s="194">
        <v>125</v>
      </c>
      <c r="G9" s="307">
        <f t="shared" ref="G9:G28" si="0">SUM(G8+D9-E9-F9)</f>
        <v>975</v>
      </c>
      <c r="I9" s="123"/>
      <c r="J9" s="193"/>
      <c r="K9" s="193"/>
      <c r="L9" s="193"/>
      <c r="M9" s="193"/>
      <c r="N9" s="194"/>
      <c r="O9" s="307">
        <f>O8+L9-M9-N9</f>
        <v>0</v>
      </c>
    </row>
    <row r="10" spans="1:16" x14ac:dyDescent="0.2">
      <c r="A10" s="123">
        <v>42725</v>
      </c>
      <c r="B10" s="193">
        <v>11063513</v>
      </c>
      <c r="C10" s="193" t="s">
        <v>180</v>
      </c>
      <c r="D10" s="194"/>
      <c r="E10" s="194"/>
      <c r="F10" s="194">
        <v>31.8</v>
      </c>
      <c r="G10" s="307">
        <f t="shared" si="0"/>
        <v>943.2</v>
      </c>
      <c r="I10" s="123"/>
      <c r="J10" s="193"/>
      <c r="K10" s="193"/>
      <c r="L10" s="194"/>
      <c r="M10" s="194"/>
      <c r="N10" s="194"/>
      <c r="O10" s="307">
        <f t="shared" ref="O10:O11" si="1">O9+L10-M10-N10</f>
        <v>0</v>
      </c>
    </row>
    <row r="11" spans="1:16" x14ac:dyDescent="0.2">
      <c r="A11" s="123"/>
      <c r="B11" s="193"/>
      <c r="C11" s="193"/>
      <c r="D11" s="194"/>
      <c r="E11" s="194"/>
      <c r="F11" s="194"/>
      <c r="G11" s="307">
        <f t="shared" si="0"/>
        <v>943.2</v>
      </c>
      <c r="I11" s="123"/>
      <c r="J11" s="193"/>
      <c r="K11" s="193"/>
      <c r="L11" s="194"/>
      <c r="M11" s="194"/>
      <c r="N11" s="194"/>
      <c r="O11" s="307">
        <f t="shared" si="1"/>
        <v>0</v>
      </c>
    </row>
    <row r="12" spans="1:16" x14ac:dyDescent="0.2">
      <c r="A12" s="123"/>
      <c r="B12" s="193"/>
      <c r="C12" s="193"/>
      <c r="D12" s="194"/>
      <c r="E12" s="194"/>
      <c r="F12" s="194"/>
      <c r="G12" s="307">
        <f t="shared" si="0"/>
        <v>943.2</v>
      </c>
      <c r="I12" s="123"/>
      <c r="J12" s="193"/>
      <c r="K12" s="193"/>
      <c r="L12" s="194"/>
      <c r="M12" s="194"/>
      <c r="N12" s="194"/>
      <c r="O12" s="307">
        <f>O11+L26-M26-N26</f>
        <v>0</v>
      </c>
    </row>
    <row r="13" spans="1:16" x14ac:dyDescent="0.2">
      <c r="A13" s="123"/>
      <c r="B13" s="193"/>
      <c r="C13" s="193"/>
      <c r="D13" s="194"/>
      <c r="E13" s="194"/>
      <c r="F13" s="194"/>
      <c r="G13" s="307">
        <f t="shared" si="0"/>
        <v>943.2</v>
      </c>
      <c r="I13" s="123"/>
      <c r="J13" s="193"/>
      <c r="K13" s="193"/>
      <c r="L13" s="194"/>
      <c r="M13" s="194"/>
      <c r="N13" s="194"/>
      <c r="O13" s="307">
        <f t="shared" ref="O13:O25" si="2">O12+L27-M27-N27</f>
        <v>0</v>
      </c>
    </row>
    <row r="14" spans="1:16" x14ac:dyDescent="0.2">
      <c r="A14" s="123"/>
      <c r="B14" s="193"/>
      <c r="C14" s="193"/>
      <c r="D14" s="194"/>
      <c r="E14" s="194"/>
      <c r="F14" s="194"/>
      <c r="G14" s="307">
        <f t="shared" si="0"/>
        <v>943.2</v>
      </c>
      <c r="I14" s="123"/>
      <c r="J14" s="193"/>
      <c r="K14" s="193"/>
      <c r="L14" s="194"/>
      <c r="M14" s="194"/>
      <c r="N14" s="194"/>
      <c r="O14" s="307">
        <f t="shared" si="2"/>
        <v>0</v>
      </c>
    </row>
    <row r="15" spans="1:16" x14ac:dyDescent="0.2">
      <c r="A15" s="123"/>
      <c r="B15" s="193"/>
      <c r="C15" s="193"/>
      <c r="D15" s="194"/>
      <c r="E15" s="194"/>
      <c r="F15" s="194"/>
      <c r="G15" s="307">
        <f t="shared" si="0"/>
        <v>943.2</v>
      </c>
      <c r="I15" s="123"/>
      <c r="J15" s="193"/>
      <c r="K15" s="193"/>
      <c r="L15" s="194"/>
      <c r="M15" s="194"/>
      <c r="N15" s="194"/>
      <c r="O15" s="307">
        <f t="shared" si="2"/>
        <v>0</v>
      </c>
    </row>
    <row r="16" spans="1:16" x14ac:dyDescent="0.2">
      <c r="A16" s="123"/>
      <c r="B16" s="193"/>
      <c r="C16" s="193"/>
      <c r="D16" s="194"/>
      <c r="E16" s="194"/>
      <c r="F16" s="194"/>
      <c r="G16" s="307">
        <f t="shared" si="0"/>
        <v>943.2</v>
      </c>
      <c r="I16" s="123"/>
      <c r="J16" s="193"/>
      <c r="K16" s="193"/>
      <c r="L16" s="194"/>
      <c r="M16" s="194"/>
      <c r="N16" s="194"/>
      <c r="O16" s="307">
        <f t="shared" si="2"/>
        <v>0</v>
      </c>
    </row>
    <row r="17" spans="1:15" x14ac:dyDescent="0.2">
      <c r="A17" s="123"/>
      <c r="B17" s="193"/>
      <c r="C17" s="193"/>
      <c r="D17" s="194"/>
      <c r="E17" s="194"/>
      <c r="F17" s="194"/>
      <c r="G17" s="307">
        <f t="shared" si="0"/>
        <v>943.2</v>
      </c>
      <c r="I17" s="123"/>
      <c r="J17" s="193"/>
      <c r="K17" s="193"/>
      <c r="L17" s="194"/>
      <c r="M17" s="194"/>
      <c r="N17" s="194"/>
      <c r="O17" s="307">
        <f t="shared" si="2"/>
        <v>0</v>
      </c>
    </row>
    <row r="18" spans="1:15" x14ac:dyDescent="0.2">
      <c r="A18" s="123"/>
      <c r="B18" s="193"/>
      <c r="C18" s="193"/>
      <c r="D18" s="194"/>
      <c r="E18" s="194"/>
      <c r="F18" s="194"/>
      <c r="G18" s="307">
        <f t="shared" si="0"/>
        <v>943.2</v>
      </c>
      <c r="I18" s="123"/>
      <c r="J18" s="193"/>
      <c r="K18" s="193"/>
      <c r="L18" s="194"/>
      <c r="M18" s="194"/>
      <c r="N18" s="194"/>
      <c r="O18" s="307">
        <f t="shared" si="2"/>
        <v>0</v>
      </c>
    </row>
    <row r="19" spans="1:15" x14ac:dyDescent="0.2">
      <c r="A19" s="123"/>
      <c r="B19" s="193"/>
      <c r="C19" s="193"/>
      <c r="D19" s="194"/>
      <c r="E19" s="194"/>
      <c r="F19" s="194"/>
      <c r="G19" s="307">
        <f t="shared" si="0"/>
        <v>943.2</v>
      </c>
      <c r="I19" s="123"/>
      <c r="J19" s="193"/>
      <c r="K19" s="193"/>
      <c r="L19" s="194"/>
      <c r="M19" s="194"/>
      <c r="N19" s="194"/>
      <c r="O19" s="307">
        <f t="shared" si="2"/>
        <v>0</v>
      </c>
    </row>
    <row r="20" spans="1:15" x14ac:dyDescent="0.2">
      <c r="A20" s="123"/>
      <c r="B20" s="193"/>
      <c r="C20" s="193"/>
      <c r="D20" s="194"/>
      <c r="E20" s="194"/>
      <c r="F20" s="194"/>
      <c r="G20" s="307">
        <f t="shared" si="0"/>
        <v>943.2</v>
      </c>
      <c r="I20" s="123"/>
      <c r="J20" s="193"/>
      <c r="K20" s="193"/>
      <c r="L20" s="194"/>
      <c r="M20" s="194"/>
      <c r="N20" s="194"/>
      <c r="O20" s="307">
        <f t="shared" si="2"/>
        <v>0</v>
      </c>
    </row>
    <row r="21" spans="1:15" x14ac:dyDescent="0.2">
      <c r="A21" s="123"/>
      <c r="B21" s="193"/>
      <c r="C21" s="193"/>
      <c r="D21" s="194"/>
      <c r="E21" s="194"/>
      <c r="F21" s="194"/>
      <c r="G21" s="307">
        <f t="shared" si="0"/>
        <v>943.2</v>
      </c>
      <c r="I21" s="123"/>
      <c r="J21" s="193"/>
      <c r="K21" s="193"/>
      <c r="L21" s="194"/>
      <c r="M21" s="194"/>
      <c r="N21" s="194"/>
      <c r="O21" s="307">
        <f t="shared" si="2"/>
        <v>0</v>
      </c>
    </row>
    <row r="22" spans="1:15" x14ac:dyDescent="0.2">
      <c r="A22" s="123"/>
      <c r="B22" s="193"/>
      <c r="C22" s="193"/>
      <c r="D22" s="194"/>
      <c r="E22" s="194"/>
      <c r="F22" s="194"/>
      <c r="G22" s="307">
        <f t="shared" si="0"/>
        <v>943.2</v>
      </c>
      <c r="I22" s="123"/>
      <c r="J22" s="193"/>
      <c r="K22" s="193"/>
      <c r="L22" s="194"/>
      <c r="M22" s="194"/>
      <c r="N22" s="194"/>
      <c r="O22" s="307">
        <f t="shared" si="2"/>
        <v>0</v>
      </c>
    </row>
    <row r="23" spans="1:15" x14ac:dyDescent="0.2">
      <c r="A23" s="123"/>
      <c r="B23" s="193"/>
      <c r="C23" s="193"/>
      <c r="D23" s="193"/>
      <c r="E23" s="193"/>
      <c r="F23" s="194"/>
      <c r="G23" s="307">
        <f t="shared" si="0"/>
        <v>943.2</v>
      </c>
      <c r="I23" s="123"/>
      <c r="J23" s="193"/>
      <c r="K23" s="193"/>
      <c r="L23" s="194"/>
      <c r="M23" s="194"/>
      <c r="N23" s="194"/>
      <c r="O23" s="307">
        <f t="shared" si="2"/>
        <v>0</v>
      </c>
    </row>
    <row r="24" spans="1:15" x14ac:dyDescent="0.2">
      <c r="A24" s="123"/>
      <c r="B24" s="193"/>
      <c r="C24" s="193"/>
      <c r="D24" s="194"/>
      <c r="E24" s="194"/>
      <c r="F24" s="194"/>
      <c r="G24" s="307">
        <f t="shared" si="0"/>
        <v>943.2</v>
      </c>
      <c r="I24" s="123"/>
      <c r="J24" s="193"/>
      <c r="K24" s="193"/>
      <c r="L24" s="194"/>
      <c r="M24" s="194"/>
      <c r="N24" s="194"/>
      <c r="O24" s="307">
        <f t="shared" si="2"/>
        <v>0</v>
      </c>
    </row>
    <row r="25" spans="1:15" x14ac:dyDescent="0.2">
      <c r="A25" s="123"/>
      <c r="B25" s="193"/>
      <c r="C25" s="193"/>
      <c r="D25" s="194"/>
      <c r="E25" s="194"/>
      <c r="F25" s="194"/>
      <c r="G25" s="307">
        <f t="shared" si="0"/>
        <v>943.2</v>
      </c>
      <c r="I25" s="123"/>
      <c r="J25" s="193"/>
      <c r="K25" s="193"/>
      <c r="L25" s="194"/>
      <c r="M25" s="194"/>
      <c r="N25" s="194"/>
      <c r="O25" s="307">
        <f t="shared" si="2"/>
        <v>0</v>
      </c>
    </row>
    <row r="26" spans="1:15" x14ac:dyDescent="0.2">
      <c r="A26" s="127"/>
      <c r="B26" s="124"/>
      <c r="C26" s="124"/>
      <c r="D26" s="194"/>
      <c r="E26" s="194"/>
      <c r="F26" s="194"/>
      <c r="G26" s="307">
        <f t="shared" si="0"/>
        <v>943.2</v>
      </c>
      <c r="I26" s="127"/>
      <c r="J26" s="124"/>
      <c r="K26" s="124"/>
      <c r="L26" s="194"/>
      <c r="M26" s="194"/>
      <c r="N26" s="194"/>
      <c r="O26" s="307">
        <f>O25+L29-M29-N29</f>
        <v>0</v>
      </c>
    </row>
    <row r="27" spans="1:15" x14ac:dyDescent="0.2">
      <c r="A27" s="127"/>
      <c r="B27" s="124"/>
      <c r="C27" s="124"/>
      <c r="D27" s="194"/>
      <c r="E27" s="194"/>
      <c r="F27" s="194"/>
      <c r="G27" s="307">
        <f t="shared" si="0"/>
        <v>943.2</v>
      </c>
      <c r="I27" s="127"/>
      <c r="J27" s="124"/>
      <c r="K27" s="124"/>
      <c r="L27" s="194"/>
      <c r="M27" s="194"/>
      <c r="N27" s="194"/>
      <c r="O27" s="307">
        <f>O26+L30-M30-N30</f>
        <v>0</v>
      </c>
    </row>
    <row r="28" spans="1:15" ht="13.5" thickBot="1" x14ac:dyDescent="0.25">
      <c r="A28" s="128"/>
      <c r="B28" s="129"/>
      <c r="C28" s="129"/>
      <c r="D28" s="339"/>
      <c r="E28" s="339"/>
      <c r="F28" s="339"/>
      <c r="G28" s="340">
        <f t="shared" si="0"/>
        <v>943.2</v>
      </c>
      <c r="I28" s="128"/>
      <c r="J28" s="129"/>
      <c r="K28" s="129"/>
      <c r="L28" s="339"/>
      <c r="M28" s="339"/>
      <c r="N28" s="339"/>
      <c r="O28" s="340">
        <f>SUM(O27+L28-M28-N28)</f>
        <v>0</v>
      </c>
    </row>
    <row r="29" spans="1:15" ht="13.5" thickTop="1" x14ac:dyDescent="0.2">
      <c r="A29" s="120"/>
      <c r="B29" s="121"/>
      <c r="C29" s="121"/>
      <c r="D29" s="313"/>
      <c r="E29" s="313"/>
      <c r="F29" s="313"/>
      <c r="G29" s="341"/>
      <c r="I29" s="120"/>
      <c r="J29" s="121"/>
      <c r="K29" s="121"/>
      <c r="L29" s="313"/>
      <c r="M29" s="313"/>
      <c r="N29" s="313"/>
      <c r="O29" s="341"/>
    </row>
    <row r="30" spans="1:15" ht="13.5" thickBot="1" x14ac:dyDescent="0.25">
      <c r="A30" s="131" t="s">
        <v>3</v>
      </c>
      <c r="B30" s="132"/>
      <c r="C30" s="132"/>
      <c r="D30" s="166"/>
      <c r="E30" s="342"/>
      <c r="F30" s="342"/>
      <c r="G30" s="218">
        <f>G28</f>
        <v>943.2</v>
      </c>
      <c r="I30" s="131" t="s">
        <v>3</v>
      </c>
      <c r="J30" s="132"/>
      <c r="K30" s="132"/>
      <c r="L30" s="166"/>
      <c r="M30" s="342"/>
      <c r="N30" s="342"/>
      <c r="O30" s="218">
        <f>O28</f>
        <v>0</v>
      </c>
    </row>
  </sheetData>
  <mergeCells count="12">
    <mergeCell ref="A1:G1"/>
    <mergeCell ref="I1:O1"/>
    <mergeCell ref="A2:G2"/>
    <mergeCell ref="I2:O2"/>
    <mergeCell ref="A3:G3"/>
    <mergeCell ref="I3:O3"/>
    <mergeCell ref="A4:G4"/>
    <mergeCell ref="I4:O4"/>
    <mergeCell ref="A5:G5"/>
    <mergeCell ref="I5:O5"/>
    <mergeCell ref="A6:G6"/>
    <mergeCell ref="I6:O6"/>
  </mergeCells>
  <hyperlinks>
    <hyperlink ref="H1" location="Overall!A1" display="HOME"/>
    <hyperlink ref="P1" location="Overall!A1" display="Home"/>
  </hyperlinks>
  <pageMargins left="0.7" right="0.7" top="0.75" bottom="0.75" header="0.3" footer="0.3"/>
  <pageSetup scale="9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D1" zoomScaleNormal="100" workbookViewId="0">
      <selection activeCell="N13" sqref="N13"/>
    </sheetView>
  </sheetViews>
  <sheetFormatPr defaultRowHeight="12.75" x14ac:dyDescent="0.2"/>
  <cols>
    <col min="1" max="1" width="10.85546875" style="49" customWidth="1"/>
    <col min="2" max="2" width="9.28515625" style="49" bestFit="1" customWidth="1"/>
    <col min="3" max="3" width="28.28515625" style="49" customWidth="1"/>
    <col min="4" max="4" width="14.7109375" style="49" bestFit="1" customWidth="1"/>
    <col min="5" max="5" width="5.28515625" style="49" customWidth="1"/>
    <col min="6" max="6" width="10.140625" style="49" bestFit="1" customWidth="1"/>
    <col min="7" max="7" width="16.140625" style="49" customWidth="1"/>
    <col min="8" max="8" width="9.140625" style="49"/>
    <col min="9" max="9" width="10.85546875" style="49" customWidth="1"/>
    <col min="10" max="10" width="9.28515625" style="49" bestFit="1" customWidth="1"/>
    <col min="11" max="11" width="28.28515625" style="49" customWidth="1"/>
    <col min="12" max="12" width="14.7109375" style="49" bestFit="1" customWidth="1"/>
    <col min="13" max="13" width="5.28515625" style="49" customWidth="1"/>
    <col min="14" max="14" width="10.140625" style="49" bestFit="1" customWidth="1"/>
    <col min="15" max="15" width="16.140625" style="49" customWidth="1"/>
    <col min="16" max="16384" width="9.140625" style="49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81</v>
      </c>
      <c r="B4" s="360"/>
      <c r="C4" s="360"/>
      <c r="D4" s="360"/>
      <c r="E4" s="360"/>
      <c r="F4" s="360"/>
      <c r="G4" s="361"/>
      <c r="H4" s="292"/>
      <c r="I4" s="359" t="s">
        <v>81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37" t="s">
        <v>8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37" t="s">
        <v>8</v>
      </c>
      <c r="N7" s="237" t="s">
        <v>5</v>
      </c>
      <c r="O7" s="238" t="s">
        <v>6</v>
      </c>
    </row>
    <row r="8" spans="1:15" x14ac:dyDescent="0.2">
      <c r="A8" s="257"/>
      <c r="B8" s="247"/>
      <c r="C8" s="247" t="s">
        <v>80</v>
      </c>
      <c r="D8" s="258">
        <v>1088.2</v>
      </c>
      <c r="E8" s="258"/>
      <c r="F8" s="258"/>
      <c r="G8" s="259">
        <f>D8</f>
        <v>1088.2</v>
      </c>
      <c r="I8" s="257"/>
      <c r="J8" s="247"/>
      <c r="K8" s="247" t="s">
        <v>84</v>
      </c>
      <c r="L8" s="258">
        <v>1409.4</v>
      </c>
      <c r="M8" s="258"/>
      <c r="N8" s="258"/>
      <c r="O8" s="259">
        <f>L8</f>
        <v>1409.4</v>
      </c>
    </row>
    <row r="9" spans="1:15" x14ac:dyDescent="0.2">
      <c r="A9" s="14">
        <v>42653</v>
      </c>
      <c r="B9" s="9"/>
      <c r="C9" s="64" t="s">
        <v>122</v>
      </c>
      <c r="D9" s="75"/>
      <c r="E9" s="75"/>
      <c r="F9" s="76">
        <v>80</v>
      </c>
      <c r="G9" s="88">
        <f>SUM(G8+D9-E9-F9)</f>
        <v>1008.2</v>
      </c>
      <c r="I9" s="14">
        <v>42783</v>
      </c>
      <c r="J9" s="64">
        <v>11144616</v>
      </c>
      <c r="K9" s="9" t="s">
        <v>173</v>
      </c>
      <c r="L9" s="75"/>
      <c r="M9" s="75"/>
      <c r="N9" s="76">
        <f>75*3</f>
        <v>225</v>
      </c>
      <c r="O9" s="88">
        <f>SUM(O8+L9-M9-N9)</f>
        <v>1184.4000000000001</v>
      </c>
    </row>
    <row r="10" spans="1:15" x14ac:dyDescent="0.2">
      <c r="A10" s="14">
        <v>42653</v>
      </c>
      <c r="B10" s="64"/>
      <c r="C10" s="64" t="s">
        <v>122</v>
      </c>
      <c r="D10" s="75"/>
      <c r="E10" s="75"/>
      <c r="F10" s="76">
        <v>73</v>
      </c>
      <c r="G10" s="88">
        <f>SUM(G9+D10-E10-F10)</f>
        <v>935.2</v>
      </c>
      <c r="I10" s="14">
        <v>42765</v>
      </c>
      <c r="J10" s="9">
        <v>11144654</v>
      </c>
      <c r="K10" s="64" t="s">
        <v>175</v>
      </c>
      <c r="L10" s="75"/>
      <c r="M10" s="75"/>
      <c r="N10" s="76">
        <f>10*6</f>
        <v>60</v>
      </c>
      <c r="O10" s="88">
        <f>SUM(O9+L10-M10-N10)</f>
        <v>1124.4000000000001</v>
      </c>
    </row>
    <row r="11" spans="1:15" x14ac:dyDescent="0.2">
      <c r="A11" s="14">
        <v>42661</v>
      </c>
      <c r="B11" s="64"/>
      <c r="C11" s="9" t="s">
        <v>110</v>
      </c>
      <c r="D11" s="75"/>
      <c r="E11" s="75"/>
      <c r="F11" s="76">
        <v>60</v>
      </c>
      <c r="G11" s="88">
        <f>SUM(G10+D11-E11-F11)</f>
        <v>875.2</v>
      </c>
      <c r="I11" s="14">
        <v>42818</v>
      </c>
      <c r="J11" s="9">
        <v>16888</v>
      </c>
      <c r="K11" s="64" t="s">
        <v>244</v>
      </c>
      <c r="L11" s="75"/>
      <c r="M11" s="75"/>
      <c r="N11" s="76">
        <f>134.5-20.17</f>
        <v>114.33</v>
      </c>
      <c r="O11" s="88">
        <f>SUM(O10+L11-M11-N11)</f>
        <v>1010.07</v>
      </c>
    </row>
    <row r="12" spans="1:15" x14ac:dyDescent="0.2">
      <c r="A12" s="14">
        <v>42671</v>
      </c>
      <c r="B12" s="9"/>
      <c r="C12" s="64" t="s">
        <v>105</v>
      </c>
      <c r="D12" s="75"/>
      <c r="E12" s="75"/>
      <c r="F12" s="76">
        <v>48.62</v>
      </c>
      <c r="G12" s="88">
        <f t="shared" ref="G12:G26" si="0">SUM(G11+D12-E12-F12)</f>
        <v>826.58</v>
      </c>
      <c r="I12" s="14">
        <v>42837</v>
      </c>
      <c r="J12" s="9">
        <v>17385</v>
      </c>
      <c r="K12" s="64" t="s">
        <v>253</v>
      </c>
      <c r="L12" s="75"/>
      <c r="M12" s="75"/>
      <c r="N12" s="76">
        <v>55.1</v>
      </c>
      <c r="O12" s="88">
        <f t="shared" ref="O12:O20" si="1">SUM(O11+L12-M12-N12)</f>
        <v>954.97</v>
      </c>
    </row>
    <row r="13" spans="1:15" x14ac:dyDescent="0.2">
      <c r="A13" s="14">
        <v>42688</v>
      </c>
      <c r="B13" s="9"/>
      <c r="C13" s="64" t="s">
        <v>122</v>
      </c>
      <c r="D13" s="75"/>
      <c r="E13" s="75"/>
      <c r="F13" s="76">
        <v>83</v>
      </c>
      <c r="G13" s="88">
        <f t="shared" si="0"/>
        <v>743.58</v>
      </c>
      <c r="I13" s="14"/>
      <c r="J13" s="9"/>
      <c r="K13" s="64"/>
      <c r="L13" s="75"/>
      <c r="M13" s="75"/>
      <c r="N13" s="76"/>
      <c r="O13" s="88">
        <f t="shared" si="1"/>
        <v>954.97</v>
      </c>
    </row>
    <row r="14" spans="1:15" x14ac:dyDescent="0.2">
      <c r="A14" s="14">
        <v>42688</v>
      </c>
      <c r="B14" s="64"/>
      <c r="C14" s="64" t="s">
        <v>116</v>
      </c>
      <c r="D14" s="75"/>
      <c r="E14" s="75"/>
      <c r="F14" s="76">
        <v>80</v>
      </c>
      <c r="G14" s="88">
        <f t="shared" si="0"/>
        <v>663.58</v>
      </c>
      <c r="I14" s="14"/>
      <c r="J14" s="64"/>
      <c r="K14" s="64"/>
      <c r="L14" s="75"/>
      <c r="M14" s="75"/>
      <c r="N14" s="76"/>
      <c r="O14" s="88">
        <f t="shared" si="1"/>
        <v>954.97</v>
      </c>
    </row>
    <row r="15" spans="1:15" x14ac:dyDescent="0.2">
      <c r="A15" s="14"/>
      <c r="B15" s="9"/>
      <c r="C15" s="64"/>
      <c r="D15" s="75"/>
      <c r="E15" s="75"/>
      <c r="F15" s="76"/>
      <c r="G15" s="88">
        <f t="shared" si="0"/>
        <v>663.58</v>
      </c>
      <c r="I15" s="14"/>
      <c r="J15" s="64"/>
      <c r="K15" s="64"/>
      <c r="L15" s="75"/>
      <c r="M15" s="75"/>
      <c r="N15" s="76"/>
      <c r="O15" s="88">
        <f t="shared" si="1"/>
        <v>954.97</v>
      </c>
    </row>
    <row r="16" spans="1:15" x14ac:dyDescent="0.2">
      <c r="A16" s="14"/>
      <c r="B16" s="9"/>
      <c r="C16" s="64"/>
      <c r="D16" s="75"/>
      <c r="E16" s="75"/>
      <c r="F16" s="76"/>
      <c r="G16" s="88">
        <f t="shared" si="0"/>
        <v>663.58</v>
      </c>
      <c r="I16" s="14"/>
      <c r="J16" s="9"/>
      <c r="K16" s="64"/>
      <c r="L16" s="75"/>
      <c r="M16" s="75"/>
      <c r="N16" s="76"/>
      <c r="O16" s="88">
        <f t="shared" si="1"/>
        <v>954.97</v>
      </c>
    </row>
    <row r="17" spans="1:15" x14ac:dyDescent="0.2">
      <c r="A17" s="14"/>
      <c r="B17" s="9"/>
      <c r="C17" s="58"/>
      <c r="D17" s="75"/>
      <c r="E17" s="75"/>
      <c r="F17" s="76"/>
      <c r="G17" s="88">
        <f t="shared" si="0"/>
        <v>663.58</v>
      </c>
      <c r="I17" s="14"/>
      <c r="J17" s="9"/>
      <c r="K17" s="58"/>
      <c r="L17" s="75"/>
      <c r="M17" s="75"/>
      <c r="N17" s="76"/>
      <c r="O17" s="88">
        <f t="shared" si="1"/>
        <v>954.97</v>
      </c>
    </row>
    <row r="18" spans="1:15" x14ac:dyDescent="0.2">
      <c r="A18" s="9"/>
      <c r="B18" s="9"/>
      <c r="C18" s="9"/>
      <c r="D18" s="75"/>
      <c r="E18" s="75"/>
      <c r="F18" s="75"/>
      <c r="G18" s="88">
        <f t="shared" si="0"/>
        <v>663.58</v>
      </c>
      <c r="I18" s="14"/>
      <c r="J18" s="9"/>
      <c r="K18" s="9"/>
      <c r="L18" s="75"/>
      <c r="M18" s="75"/>
      <c r="N18" s="75"/>
      <c r="O18" s="88">
        <f t="shared" si="1"/>
        <v>954.97</v>
      </c>
    </row>
    <row r="19" spans="1:15" x14ac:dyDescent="0.2">
      <c r="A19" s="9"/>
      <c r="B19" s="9"/>
      <c r="C19" s="9"/>
      <c r="D19" s="75"/>
      <c r="E19" s="75"/>
      <c r="F19" s="75"/>
      <c r="G19" s="88">
        <f t="shared" si="0"/>
        <v>663.58</v>
      </c>
      <c r="I19" s="14"/>
      <c r="J19" s="9"/>
      <c r="K19" s="9"/>
      <c r="L19" s="75"/>
      <c r="M19" s="75"/>
      <c r="N19" s="75"/>
      <c r="O19" s="88">
        <f t="shared" si="1"/>
        <v>954.97</v>
      </c>
    </row>
    <row r="20" spans="1:15" x14ac:dyDescent="0.2">
      <c r="A20" s="9"/>
      <c r="B20" s="9"/>
      <c r="C20" s="9"/>
      <c r="D20" s="75"/>
      <c r="E20" s="75"/>
      <c r="F20" s="75"/>
      <c r="G20" s="88">
        <f t="shared" si="0"/>
        <v>663.58</v>
      </c>
      <c r="I20" s="14"/>
      <c r="J20" s="9"/>
      <c r="K20" s="9"/>
      <c r="L20" s="75"/>
      <c r="M20" s="75"/>
      <c r="N20" s="75"/>
      <c r="O20" s="88">
        <f t="shared" si="1"/>
        <v>954.97</v>
      </c>
    </row>
    <row r="21" spans="1:15" x14ac:dyDescent="0.2">
      <c r="A21" s="9"/>
      <c r="B21" s="9"/>
      <c r="C21" s="9"/>
      <c r="D21" s="75"/>
      <c r="E21" s="75"/>
      <c r="F21" s="75"/>
      <c r="G21" s="88">
        <f t="shared" si="0"/>
        <v>663.58</v>
      </c>
      <c r="I21" s="14"/>
      <c r="J21" s="9"/>
      <c r="K21" s="9"/>
      <c r="L21" s="75"/>
      <c r="M21" s="75"/>
      <c r="N21" s="75"/>
      <c r="O21" s="88">
        <f t="shared" ref="O21:O26" si="2">SUM(O20+L21-M21-N21)</f>
        <v>954.97</v>
      </c>
    </row>
    <row r="22" spans="1:15" x14ac:dyDescent="0.2">
      <c r="A22" s="9"/>
      <c r="B22" s="9"/>
      <c r="C22" s="9"/>
      <c r="D22" s="75"/>
      <c r="E22" s="75"/>
      <c r="F22" s="75"/>
      <c r="G22" s="88">
        <f t="shared" si="0"/>
        <v>663.58</v>
      </c>
      <c r="I22" s="14"/>
      <c r="J22" s="9"/>
      <c r="K22" s="9"/>
      <c r="L22" s="75"/>
      <c r="M22" s="75"/>
      <c r="N22" s="75"/>
      <c r="O22" s="88">
        <f t="shared" si="2"/>
        <v>954.97</v>
      </c>
    </row>
    <row r="23" spans="1:15" x14ac:dyDescent="0.2">
      <c r="A23" s="9"/>
      <c r="B23" s="9"/>
      <c r="C23" s="9"/>
      <c r="D23" s="75"/>
      <c r="E23" s="75"/>
      <c r="F23" s="75"/>
      <c r="G23" s="88">
        <f t="shared" si="0"/>
        <v>663.58</v>
      </c>
      <c r="I23" s="14"/>
      <c r="J23" s="9"/>
      <c r="K23" s="9"/>
      <c r="L23" s="75"/>
      <c r="M23" s="75"/>
      <c r="N23" s="75"/>
      <c r="O23" s="88">
        <f t="shared" si="2"/>
        <v>954.97</v>
      </c>
    </row>
    <row r="24" spans="1:15" x14ac:dyDescent="0.2">
      <c r="A24" s="9"/>
      <c r="B24" s="9"/>
      <c r="C24" s="9"/>
      <c r="D24" s="75"/>
      <c r="E24" s="75"/>
      <c r="F24" s="75"/>
      <c r="G24" s="88">
        <f t="shared" si="0"/>
        <v>663.58</v>
      </c>
      <c r="I24" s="14"/>
      <c r="J24" s="9"/>
      <c r="K24" s="9"/>
      <c r="L24" s="75"/>
      <c r="M24" s="75"/>
      <c r="N24" s="75"/>
      <c r="O24" s="88">
        <f t="shared" si="2"/>
        <v>954.97</v>
      </c>
    </row>
    <row r="25" spans="1:15" x14ac:dyDescent="0.2">
      <c r="A25" s="9"/>
      <c r="B25" s="9"/>
      <c r="C25" s="9"/>
      <c r="D25" s="75"/>
      <c r="E25" s="75"/>
      <c r="F25" s="75"/>
      <c r="G25" s="88">
        <f t="shared" si="0"/>
        <v>663.58</v>
      </c>
      <c r="I25" s="14"/>
      <c r="J25" s="9"/>
      <c r="K25" s="9"/>
      <c r="L25" s="75"/>
      <c r="M25" s="75"/>
      <c r="N25" s="75"/>
      <c r="O25" s="88">
        <f t="shared" si="2"/>
        <v>954.97</v>
      </c>
    </row>
    <row r="26" spans="1:15" x14ac:dyDescent="0.2">
      <c r="A26" s="9"/>
      <c r="B26" s="9"/>
      <c r="C26" s="9"/>
      <c r="D26" s="75"/>
      <c r="E26" s="75"/>
      <c r="F26" s="75"/>
      <c r="G26" s="88">
        <f t="shared" si="0"/>
        <v>663.58</v>
      </c>
      <c r="I26" s="14"/>
      <c r="J26" s="9"/>
      <c r="K26" s="9"/>
      <c r="L26" s="75"/>
      <c r="M26" s="75"/>
      <c r="N26" s="75"/>
      <c r="O26" s="88">
        <f t="shared" si="2"/>
        <v>954.97</v>
      </c>
    </row>
    <row r="27" spans="1:15" ht="13.5" thickBot="1" x14ac:dyDescent="0.25">
      <c r="A27" s="37"/>
      <c r="B27" s="37"/>
      <c r="C27" s="37"/>
      <c r="D27" s="89"/>
      <c r="E27" s="89"/>
      <c r="F27" s="89"/>
      <c r="G27" s="90">
        <f>SUM(G26+D27-E27-F27)</f>
        <v>663.58</v>
      </c>
      <c r="I27" s="102"/>
      <c r="J27" s="37"/>
      <c r="K27" s="37"/>
      <c r="L27" s="89"/>
      <c r="M27" s="89"/>
      <c r="N27" s="89"/>
      <c r="O27" s="90">
        <f>SUM(O26+L27-M27-N27)</f>
        <v>954.97</v>
      </c>
    </row>
    <row r="28" spans="1:15" ht="13.5" thickTop="1" x14ac:dyDescent="0.2">
      <c r="A28" s="40"/>
      <c r="B28" s="41"/>
      <c r="C28" s="41"/>
      <c r="D28" s="84"/>
      <c r="E28" s="84"/>
      <c r="F28" s="84"/>
      <c r="G28" s="85"/>
      <c r="I28" s="40"/>
      <c r="J28" s="41"/>
      <c r="K28" s="41"/>
      <c r="L28" s="84"/>
      <c r="M28" s="84"/>
      <c r="N28" s="84"/>
      <c r="O28" s="85"/>
    </row>
    <row r="29" spans="1:15" ht="13.5" thickBot="1" x14ac:dyDescent="0.25">
      <c r="A29" s="42" t="s">
        <v>3</v>
      </c>
      <c r="B29" s="43"/>
      <c r="C29" s="43"/>
      <c r="D29" s="82"/>
      <c r="E29" s="91"/>
      <c r="F29" s="91"/>
      <c r="G29" s="220">
        <f>G27</f>
        <v>663.58</v>
      </c>
      <c r="I29" s="42" t="s">
        <v>3</v>
      </c>
      <c r="J29" s="43"/>
      <c r="K29" s="43"/>
      <c r="L29" s="82"/>
      <c r="M29" s="91"/>
      <c r="N29" s="91"/>
      <c r="O29" s="220">
        <f>O27</f>
        <v>954.97</v>
      </c>
    </row>
  </sheetData>
  <sortState ref="A9:F16">
    <sortCondition ref="A9"/>
  </sortState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G1" zoomScaleNormal="100" workbookViewId="0">
      <selection activeCell="Q9" sqref="Q9"/>
    </sheetView>
  </sheetViews>
  <sheetFormatPr defaultRowHeight="12.75" x14ac:dyDescent="0.2"/>
  <cols>
    <col min="1" max="1" width="10.28515625" style="256" customWidth="1"/>
    <col min="2" max="2" width="11.7109375" style="256" customWidth="1"/>
    <col min="3" max="3" width="34.42578125" style="256" customWidth="1"/>
    <col min="4" max="4" width="10.28515625" style="256" bestFit="1" customWidth="1"/>
    <col min="5" max="5" width="5.42578125" style="256" bestFit="1" customWidth="1"/>
    <col min="6" max="6" width="10.28515625" style="309" bestFit="1" customWidth="1"/>
    <col min="7" max="7" width="11.140625" style="256" bestFit="1" customWidth="1"/>
    <col min="8" max="8" width="9.140625" style="256"/>
    <col min="9" max="9" width="10.85546875" style="256" bestFit="1" customWidth="1"/>
    <col min="10" max="10" width="12.28515625" style="256" customWidth="1"/>
    <col min="11" max="11" width="27.5703125" style="256" customWidth="1"/>
    <col min="12" max="12" width="10.28515625" style="256" bestFit="1" customWidth="1"/>
    <col min="13" max="13" width="9.140625" style="256"/>
    <col min="14" max="14" width="10.5703125" style="256" customWidth="1"/>
    <col min="15" max="15" width="10.28515625" style="256" bestFit="1" customWidth="1"/>
    <col min="16" max="16384" width="9.140625" style="256"/>
  </cols>
  <sheetData>
    <row r="1" spans="1:15" x14ac:dyDescent="0.2">
      <c r="A1" s="350" t="s">
        <v>11</v>
      </c>
      <c r="B1" s="351"/>
      <c r="C1" s="351"/>
      <c r="D1" s="351"/>
      <c r="E1" s="351"/>
      <c r="F1" s="351"/>
      <c r="G1" s="352"/>
      <c r="H1" s="311" t="s">
        <v>89</v>
      </c>
      <c r="I1" s="350" t="s">
        <v>11</v>
      </c>
      <c r="J1" s="351"/>
      <c r="K1" s="351"/>
      <c r="L1" s="351"/>
      <c r="M1" s="351"/>
      <c r="N1" s="351"/>
      <c r="O1" s="352"/>
    </row>
    <row r="2" spans="1:15" x14ac:dyDescent="0.2">
      <c r="A2" s="353" t="s">
        <v>45</v>
      </c>
      <c r="B2" s="354"/>
      <c r="C2" s="354"/>
      <c r="D2" s="354"/>
      <c r="E2" s="354"/>
      <c r="F2" s="354"/>
      <c r="G2" s="355"/>
      <c r="I2" s="353" t="s">
        <v>45</v>
      </c>
      <c r="J2" s="354"/>
      <c r="K2" s="354"/>
      <c r="L2" s="354"/>
      <c r="M2" s="354"/>
      <c r="N2" s="354"/>
      <c r="O2" s="355"/>
    </row>
    <row r="3" spans="1:15" x14ac:dyDescent="0.2">
      <c r="A3" s="356"/>
      <c r="B3" s="357"/>
      <c r="C3" s="357"/>
      <c r="D3" s="357"/>
      <c r="E3" s="357"/>
      <c r="F3" s="357"/>
      <c r="G3" s="358"/>
      <c r="I3" s="356"/>
      <c r="J3" s="357"/>
      <c r="K3" s="357"/>
      <c r="L3" s="357"/>
      <c r="M3" s="357"/>
      <c r="N3" s="357"/>
      <c r="O3" s="358"/>
    </row>
    <row r="4" spans="1:15" ht="18" x14ac:dyDescent="0.2">
      <c r="A4" s="359" t="s">
        <v>158</v>
      </c>
      <c r="B4" s="360"/>
      <c r="C4" s="360"/>
      <c r="D4" s="360"/>
      <c r="E4" s="360"/>
      <c r="F4" s="360"/>
      <c r="G4" s="361"/>
      <c r="I4" s="359" t="s">
        <v>158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63"/>
      <c r="C5" s="363"/>
      <c r="D5" s="363"/>
      <c r="E5" s="363"/>
      <c r="F5" s="363"/>
      <c r="G5" s="364"/>
      <c r="I5" s="362" t="s">
        <v>78</v>
      </c>
      <c r="J5" s="363"/>
      <c r="K5" s="363"/>
      <c r="L5" s="363"/>
      <c r="M5" s="363"/>
      <c r="N5" s="363"/>
      <c r="O5" s="364"/>
    </row>
    <row r="6" spans="1:15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28" t="s">
        <v>2</v>
      </c>
      <c r="E7" s="260" t="s">
        <v>8</v>
      </c>
      <c r="F7" s="228" t="s">
        <v>5</v>
      </c>
      <c r="G7" s="229" t="s">
        <v>6</v>
      </c>
      <c r="I7" s="225" t="s">
        <v>1</v>
      </c>
      <c r="J7" s="226" t="s">
        <v>12</v>
      </c>
      <c r="K7" s="227" t="s">
        <v>0</v>
      </c>
      <c r="L7" s="228" t="s">
        <v>2</v>
      </c>
      <c r="M7" s="260" t="s">
        <v>8</v>
      </c>
      <c r="N7" s="228" t="s">
        <v>5</v>
      </c>
      <c r="O7" s="229" t="s">
        <v>6</v>
      </c>
    </row>
    <row r="8" spans="1:15" x14ac:dyDescent="0.2">
      <c r="A8" s="304"/>
      <c r="B8" s="241"/>
      <c r="C8" s="241" t="s">
        <v>80</v>
      </c>
      <c r="D8" s="305"/>
      <c r="E8" s="305"/>
      <c r="F8" s="305"/>
      <c r="G8" s="306">
        <f>D8</f>
        <v>0</v>
      </c>
      <c r="I8" s="123"/>
      <c r="J8" s="193"/>
      <c r="K8" s="193" t="s">
        <v>84</v>
      </c>
      <c r="L8" s="194">
        <v>895</v>
      </c>
      <c r="M8" s="194"/>
      <c r="N8" s="194"/>
      <c r="O8" s="306">
        <f>L8</f>
        <v>895</v>
      </c>
    </row>
    <row r="9" spans="1:15" x14ac:dyDescent="0.2">
      <c r="A9" s="123"/>
      <c r="B9" s="255"/>
      <c r="C9" s="281"/>
      <c r="D9" s="194"/>
      <c r="E9" s="194"/>
      <c r="F9" s="194"/>
      <c r="G9" s="307">
        <f t="shared" ref="G9:G28" si="0">SUM(G8+D9-E9-F9)</f>
        <v>0</v>
      </c>
      <c r="I9" s="123">
        <v>42780</v>
      </c>
      <c r="J9" s="193"/>
      <c r="K9" s="193" t="s">
        <v>159</v>
      </c>
      <c r="L9" s="193"/>
      <c r="M9" s="193"/>
      <c r="N9" s="194">
        <v>480</v>
      </c>
      <c r="O9" s="307">
        <f>O8+L9-M9-N9</f>
        <v>415</v>
      </c>
    </row>
    <row r="10" spans="1:15" x14ac:dyDescent="0.2">
      <c r="A10" s="123"/>
      <c r="B10" s="193"/>
      <c r="C10" s="193"/>
      <c r="D10" s="194"/>
      <c r="E10" s="194"/>
      <c r="F10" s="194"/>
      <c r="G10" s="307">
        <f t="shared" si="0"/>
        <v>0</v>
      </c>
      <c r="I10" s="123"/>
      <c r="J10" s="193"/>
      <c r="K10" s="193"/>
      <c r="L10" s="194"/>
      <c r="M10" s="194"/>
      <c r="N10" s="194"/>
      <c r="O10" s="307">
        <f t="shared" ref="O10:O11" si="1">O9+L10-M10-N10</f>
        <v>415</v>
      </c>
    </row>
    <row r="11" spans="1:15" x14ac:dyDescent="0.2">
      <c r="A11" s="123"/>
      <c r="B11" s="193"/>
      <c r="C11" s="193"/>
      <c r="D11" s="194"/>
      <c r="E11" s="194"/>
      <c r="F11" s="194"/>
      <c r="G11" s="307">
        <f t="shared" si="0"/>
        <v>0</v>
      </c>
      <c r="I11" s="123"/>
      <c r="J11" s="193"/>
      <c r="K11" s="193"/>
      <c r="L11" s="194"/>
      <c r="M11" s="194"/>
      <c r="N11" s="194"/>
      <c r="O11" s="307">
        <f t="shared" si="1"/>
        <v>415</v>
      </c>
    </row>
    <row r="12" spans="1:15" x14ac:dyDescent="0.2">
      <c r="A12" s="123"/>
      <c r="B12" s="193"/>
      <c r="C12" s="193"/>
      <c r="D12" s="194"/>
      <c r="E12" s="194"/>
      <c r="F12" s="194"/>
      <c r="G12" s="307">
        <f t="shared" si="0"/>
        <v>0</v>
      </c>
      <c r="I12" s="123"/>
      <c r="J12" s="193"/>
      <c r="K12" s="193"/>
      <c r="L12" s="194"/>
      <c r="M12" s="194"/>
      <c r="N12" s="194"/>
      <c r="O12" s="307">
        <f>O11+L26-M26-N26</f>
        <v>415</v>
      </c>
    </row>
    <row r="13" spans="1:15" x14ac:dyDescent="0.2">
      <c r="A13" s="123"/>
      <c r="B13" s="193"/>
      <c r="C13" s="193"/>
      <c r="D13" s="194"/>
      <c r="E13" s="194"/>
      <c r="F13" s="194"/>
      <c r="G13" s="307">
        <f t="shared" si="0"/>
        <v>0</v>
      </c>
      <c r="I13" s="123"/>
      <c r="J13" s="193"/>
      <c r="K13" s="193"/>
      <c r="L13" s="194"/>
      <c r="M13" s="194"/>
      <c r="N13" s="194"/>
      <c r="O13" s="307">
        <f t="shared" ref="O13:O25" si="2">O12+L27-M27-N27</f>
        <v>415</v>
      </c>
    </row>
    <row r="14" spans="1:15" x14ac:dyDescent="0.2">
      <c r="A14" s="123"/>
      <c r="B14" s="193"/>
      <c r="C14" s="193"/>
      <c r="D14" s="194"/>
      <c r="E14" s="194"/>
      <c r="F14" s="194"/>
      <c r="G14" s="307">
        <f t="shared" si="0"/>
        <v>0</v>
      </c>
      <c r="I14" s="123"/>
      <c r="J14" s="193"/>
      <c r="K14" s="193"/>
      <c r="L14" s="194"/>
      <c r="M14" s="194"/>
      <c r="N14" s="194"/>
      <c r="O14" s="307">
        <f t="shared" si="2"/>
        <v>415</v>
      </c>
    </row>
    <row r="15" spans="1:15" x14ac:dyDescent="0.2">
      <c r="A15" s="123"/>
      <c r="B15" s="193"/>
      <c r="C15" s="193"/>
      <c r="D15" s="194"/>
      <c r="E15" s="194"/>
      <c r="F15" s="194"/>
      <c r="G15" s="307">
        <f t="shared" si="0"/>
        <v>0</v>
      </c>
      <c r="I15" s="123"/>
      <c r="J15" s="193"/>
      <c r="K15" s="193"/>
      <c r="L15" s="194"/>
      <c r="M15" s="194"/>
      <c r="N15" s="194"/>
      <c r="O15" s="307">
        <f t="shared" si="2"/>
        <v>415</v>
      </c>
    </row>
    <row r="16" spans="1:15" x14ac:dyDescent="0.2">
      <c r="A16" s="123"/>
      <c r="B16" s="193"/>
      <c r="C16" s="193"/>
      <c r="D16" s="194"/>
      <c r="E16" s="194"/>
      <c r="F16" s="194"/>
      <c r="G16" s="307">
        <f t="shared" si="0"/>
        <v>0</v>
      </c>
      <c r="I16" s="123"/>
      <c r="J16" s="193"/>
      <c r="K16" s="193"/>
      <c r="L16" s="194"/>
      <c r="M16" s="194"/>
      <c r="N16" s="194"/>
      <c r="O16" s="307">
        <f t="shared" si="2"/>
        <v>415</v>
      </c>
    </row>
    <row r="17" spans="1:15" x14ac:dyDescent="0.2">
      <c r="A17" s="123"/>
      <c r="B17" s="193"/>
      <c r="C17" s="193"/>
      <c r="D17" s="194"/>
      <c r="E17" s="194"/>
      <c r="F17" s="194"/>
      <c r="G17" s="307">
        <f t="shared" si="0"/>
        <v>0</v>
      </c>
      <c r="I17" s="123"/>
      <c r="J17" s="193"/>
      <c r="K17" s="193"/>
      <c r="L17" s="194"/>
      <c r="M17" s="194"/>
      <c r="N17" s="194"/>
      <c r="O17" s="307">
        <f t="shared" si="2"/>
        <v>415</v>
      </c>
    </row>
    <row r="18" spans="1:15" x14ac:dyDescent="0.2">
      <c r="A18" s="123"/>
      <c r="B18" s="193"/>
      <c r="C18" s="193"/>
      <c r="D18" s="194"/>
      <c r="E18" s="194"/>
      <c r="F18" s="194"/>
      <c r="G18" s="307">
        <f t="shared" si="0"/>
        <v>0</v>
      </c>
      <c r="I18" s="123"/>
      <c r="J18" s="193"/>
      <c r="K18" s="193"/>
      <c r="L18" s="194"/>
      <c r="M18" s="194"/>
      <c r="N18" s="194"/>
      <c r="O18" s="307">
        <f t="shared" si="2"/>
        <v>415</v>
      </c>
    </row>
    <row r="19" spans="1:15" x14ac:dyDescent="0.2">
      <c r="A19" s="123"/>
      <c r="B19" s="193"/>
      <c r="C19" s="193"/>
      <c r="D19" s="194"/>
      <c r="E19" s="194"/>
      <c r="F19" s="194"/>
      <c r="G19" s="307">
        <f t="shared" si="0"/>
        <v>0</v>
      </c>
      <c r="I19" s="123"/>
      <c r="J19" s="193"/>
      <c r="K19" s="193"/>
      <c r="L19" s="194"/>
      <c r="M19" s="194"/>
      <c r="N19" s="194"/>
      <c r="O19" s="307">
        <f t="shared" si="2"/>
        <v>415</v>
      </c>
    </row>
    <row r="20" spans="1:15" x14ac:dyDescent="0.2">
      <c r="A20" s="123"/>
      <c r="B20" s="193"/>
      <c r="C20" s="193"/>
      <c r="D20" s="194"/>
      <c r="E20" s="194"/>
      <c r="F20" s="194"/>
      <c r="G20" s="307">
        <f t="shared" si="0"/>
        <v>0</v>
      </c>
      <c r="I20" s="123"/>
      <c r="J20" s="193"/>
      <c r="K20" s="193"/>
      <c r="L20" s="194"/>
      <c r="M20" s="194"/>
      <c r="N20" s="194"/>
      <c r="O20" s="307">
        <f t="shared" si="2"/>
        <v>415</v>
      </c>
    </row>
    <row r="21" spans="1:15" x14ac:dyDescent="0.2">
      <c r="A21" s="123"/>
      <c r="B21" s="193"/>
      <c r="C21" s="193"/>
      <c r="D21" s="194"/>
      <c r="E21" s="194"/>
      <c r="F21" s="194"/>
      <c r="G21" s="307">
        <f t="shared" si="0"/>
        <v>0</v>
      </c>
      <c r="I21" s="123"/>
      <c r="J21" s="193"/>
      <c r="K21" s="193"/>
      <c r="L21" s="194"/>
      <c r="M21" s="194"/>
      <c r="N21" s="194"/>
      <c r="O21" s="307">
        <f t="shared" si="2"/>
        <v>415</v>
      </c>
    </row>
    <row r="22" spans="1:15" x14ac:dyDescent="0.2">
      <c r="A22" s="123"/>
      <c r="B22" s="193"/>
      <c r="C22" s="193"/>
      <c r="D22" s="194"/>
      <c r="E22" s="194"/>
      <c r="F22" s="194"/>
      <c r="G22" s="307">
        <f t="shared" si="0"/>
        <v>0</v>
      </c>
      <c r="I22" s="123"/>
      <c r="J22" s="193"/>
      <c r="K22" s="193"/>
      <c r="L22" s="194"/>
      <c r="M22" s="194"/>
      <c r="N22" s="194"/>
      <c r="O22" s="307">
        <f t="shared" si="2"/>
        <v>415</v>
      </c>
    </row>
    <row r="23" spans="1:15" x14ac:dyDescent="0.2">
      <c r="A23" s="123"/>
      <c r="B23" s="193"/>
      <c r="C23" s="193"/>
      <c r="D23" s="193"/>
      <c r="E23" s="193"/>
      <c r="F23" s="194"/>
      <c r="G23" s="307">
        <f t="shared" si="0"/>
        <v>0</v>
      </c>
      <c r="I23" s="123"/>
      <c r="J23" s="193"/>
      <c r="K23" s="193"/>
      <c r="L23" s="194"/>
      <c r="M23" s="194"/>
      <c r="N23" s="194"/>
      <c r="O23" s="307">
        <f t="shared" si="2"/>
        <v>415</v>
      </c>
    </row>
    <row r="24" spans="1:15" x14ac:dyDescent="0.2">
      <c r="A24" s="123"/>
      <c r="B24" s="193"/>
      <c r="C24" s="193"/>
      <c r="D24" s="194"/>
      <c r="E24" s="194"/>
      <c r="F24" s="194"/>
      <c r="G24" s="307">
        <f t="shared" si="0"/>
        <v>0</v>
      </c>
      <c r="I24" s="123"/>
      <c r="J24" s="193"/>
      <c r="K24" s="193"/>
      <c r="L24" s="194"/>
      <c r="M24" s="194"/>
      <c r="N24" s="194"/>
      <c r="O24" s="307">
        <f t="shared" si="2"/>
        <v>415</v>
      </c>
    </row>
    <row r="25" spans="1:15" x14ac:dyDescent="0.2">
      <c r="A25" s="123"/>
      <c r="B25" s="193"/>
      <c r="C25" s="193"/>
      <c r="D25" s="194"/>
      <c r="E25" s="194"/>
      <c r="F25" s="194"/>
      <c r="G25" s="307">
        <f t="shared" si="0"/>
        <v>0</v>
      </c>
      <c r="I25" s="123"/>
      <c r="J25" s="193"/>
      <c r="K25" s="193"/>
      <c r="L25" s="194"/>
      <c r="M25" s="194"/>
      <c r="N25" s="194"/>
      <c r="O25" s="307">
        <f t="shared" si="2"/>
        <v>415</v>
      </c>
    </row>
    <row r="26" spans="1:15" x14ac:dyDescent="0.2">
      <c r="A26" s="127"/>
      <c r="B26" s="124"/>
      <c r="C26" s="124"/>
      <c r="D26" s="172"/>
      <c r="E26" s="172"/>
      <c r="F26" s="172"/>
      <c r="G26" s="308">
        <f t="shared" si="0"/>
        <v>0</v>
      </c>
      <c r="I26" s="127"/>
      <c r="J26" s="124"/>
      <c r="K26" s="124"/>
      <c r="L26" s="172"/>
      <c r="M26" s="172"/>
      <c r="N26" s="172"/>
      <c r="O26" s="307">
        <f>O25+L29-M29-N29</f>
        <v>415</v>
      </c>
    </row>
    <row r="27" spans="1:15" x14ac:dyDescent="0.2">
      <c r="A27" s="127"/>
      <c r="B27" s="124"/>
      <c r="C27" s="124"/>
      <c r="D27" s="172"/>
      <c r="E27" s="172"/>
      <c r="F27" s="172"/>
      <c r="G27" s="308">
        <f t="shared" si="0"/>
        <v>0</v>
      </c>
      <c r="I27" s="127"/>
      <c r="J27" s="124"/>
      <c r="K27" s="124"/>
      <c r="L27" s="172"/>
      <c r="M27" s="172"/>
      <c r="N27" s="172"/>
      <c r="O27" s="307">
        <f>O26+L30-M30-N30</f>
        <v>415</v>
      </c>
    </row>
    <row r="28" spans="1:15" ht="13.5" thickBot="1" x14ac:dyDescent="0.25">
      <c r="A28" s="128"/>
      <c r="B28" s="129"/>
      <c r="C28" s="129"/>
      <c r="D28" s="174"/>
      <c r="E28" s="174"/>
      <c r="F28" s="174"/>
      <c r="G28" s="175">
        <f t="shared" si="0"/>
        <v>0</v>
      </c>
      <c r="I28" s="128"/>
      <c r="J28" s="129"/>
      <c r="K28" s="129"/>
      <c r="L28" s="174"/>
      <c r="M28" s="174"/>
      <c r="N28" s="174"/>
      <c r="O28" s="175">
        <f>SUM(O27+L28-M28-N28)</f>
        <v>415</v>
      </c>
    </row>
    <row r="29" spans="1:15" ht="13.5" thickTop="1" x14ac:dyDescent="0.2">
      <c r="A29" s="120"/>
      <c r="B29" s="121"/>
      <c r="C29" s="121"/>
      <c r="D29" s="168"/>
      <c r="E29" s="168"/>
      <c r="F29" s="168"/>
      <c r="G29" s="169"/>
      <c r="I29" s="120"/>
      <c r="J29" s="121"/>
      <c r="K29" s="121"/>
      <c r="L29" s="168"/>
      <c r="M29" s="168"/>
      <c r="N29" s="168"/>
      <c r="O29" s="169"/>
    </row>
    <row r="30" spans="1:15" ht="13.5" thickBot="1" x14ac:dyDescent="0.25">
      <c r="A30" s="131" t="s">
        <v>3</v>
      </c>
      <c r="B30" s="132"/>
      <c r="C30" s="132"/>
      <c r="D30" s="166"/>
      <c r="E30" s="176"/>
      <c r="F30" s="176"/>
      <c r="G30" s="218">
        <f>G28</f>
        <v>0</v>
      </c>
      <c r="I30" s="131" t="s">
        <v>3</v>
      </c>
      <c r="J30" s="132"/>
      <c r="K30" s="132"/>
      <c r="L30" s="166"/>
      <c r="M30" s="176"/>
      <c r="N30" s="176"/>
      <c r="O30" s="218">
        <f>O28</f>
        <v>415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/>
  </hyperlinks>
  <pageMargins left="0.7" right="0.7" top="0.75" bottom="0.75" header="0.3" footer="0.3"/>
  <pageSetup scale="9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O26"/>
  <sheetViews>
    <sheetView topLeftCell="G1" zoomScaleNormal="100" workbookViewId="0">
      <selection activeCell="H1" sqref="H1"/>
    </sheetView>
  </sheetViews>
  <sheetFormatPr defaultRowHeight="12.75" x14ac:dyDescent="0.2"/>
  <cols>
    <col min="1" max="1" width="10.85546875" style="49" customWidth="1"/>
    <col min="2" max="2" width="11.28515625" style="49" bestFit="1" customWidth="1"/>
    <col min="3" max="3" width="28.28515625" style="49" customWidth="1"/>
    <col min="4" max="4" width="14.7109375" style="49" bestFit="1" customWidth="1"/>
    <col min="5" max="5" width="5.28515625" style="49" customWidth="1"/>
    <col min="6" max="6" width="10.140625" style="49" bestFit="1" customWidth="1"/>
    <col min="7" max="7" width="16.140625" style="49" customWidth="1"/>
    <col min="8" max="8" width="9.140625" style="49"/>
    <col min="9" max="9" width="10.85546875" style="49" customWidth="1"/>
    <col min="10" max="10" width="11.28515625" style="49" bestFit="1" customWidth="1"/>
    <col min="11" max="11" width="28.28515625" style="49" customWidth="1"/>
    <col min="12" max="12" width="14.7109375" style="49" bestFit="1" customWidth="1"/>
    <col min="13" max="13" width="5.28515625" style="49" customWidth="1"/>
    <col min="14" max="14" width="10.140625" style="49" bestFit="1" customWidth="1"/>
    <col min="15" max="15" width="16.140625" style="49" customWidth="1"/>
    <col min="16" max="16384" width="9.140625" style="49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145</v>
      </c>
      <c r="B4" s="360"/>
      <c r="C4" s="360"/>
      <c r="D4" s="360"/>
      <c r="E4" s="360"/>
      <c r="F4" s="360"/>
      <c r="G4" s="361"/>
      <c r="I4" s="359" t="s">
        <v>145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customHeight="1" thickBot="1" x14ac:dyDescent="0.25">
      <c r="A7" s="225" t="s">
        <v>1</v>
      </c>
      <c r="B7" s="226" t="s">
        <v>12</v>
      </c>
      <c r="C7" s="227" t="s">
        <v>0</v>
      </c>
      <c r="D7" s="237" t="s">
        <v>2</v>
      </c>
      <c r="E7" s="237" t="s">
        <v>8</v>
      </c>
      <c r="F7" s="237" t="s">
        <v>5</v>
      </c>
      <c r="G7" s="238" t="s">
        <v>6</v>
      </c>
      <c r="I7" s="225" t="s">
        <v>1</v>
      </c>
      <c r="J7" s="226" t="s">
        <v>12</v>
      </c>
      <c r="K7" s="227" t="s">
        <v>0</v>
      </c>
      <c r="L7" s="237" t="s">
        <v>2</v>
      </c>
      <c r="M7" s="237" t="s">
        <v>8</v>
      </c>
      <c r="N7" s="237" t="s">
        <v>5</v>
      </c>
      <c r="O7" s="238" t="s">
        <v>6</v>
      </c>
    </row>
    <row r="8" spans="1:15" x14ac:dyDescent="0.2">
      <c r="A8" s="257"/>
      <c r="B8" s="247"/>
      <c r="C8" s="247" t="s">
        <v>80</v>
      </c>
      <c r="D8" s="258"/>
      <c r="E8" s="258"/>
      <c r="F8" s="258"/>
      <c r="G8" s="259">
        <f>D8</f>
        <v>0</v>
      </c>
      <c r="I8" s="257"/>
      <c r="J8" s="247"/>
      <c r="K8" s="247" t="s">
        <v>84</v>
      </c>
      <c r="L8" s="258">
        <v>0</v>
      </c>
      <c r="M8" s="258"/>
      <c r="N8" s="258"/>
      <c r="O8" s="259">
        <f>L8</f>
        <v>0</v>
      </c>
    </row>
    <row r="9" spans="1:15" x14ac:dyDescent="0.2">
      <c r="A9" s="294"/>
      <c r="B9" s="247"/>
      <c r="C9" s="247"/>
      <c r="D9" s="258"/>
      <c r="E9" s="258"/>
      <c r="F9" s="293"/>
      <c r="G9" s="259">
        <f>G8+D9-E9-F9</f>
        <v>0</v>
      </c>
      <c r="I9" s="294"/>
      <c r="J9" s="247"/>
      <c r="K9" s="247"/>
      <c r="L9" s="258"/>
      <c r="M9" s="258"/>
      <c r="N9" s="293"/>
      <c r="O9" s="259">
        <f>O8+L9-M9-N9</f>
        <v>0</v>
      </c>
    </row>
    <row r="10" spans="1:15" x14ac:dyDescent="0.2">
      <c r="A10" s="14"/>
      <c r="B10" s="64"/>
      <c r="C10" s="9"/>
      <c r="D10" s="75"/>
      <c r="E10" s="75"/>
      <c r="F10" s="76"/>
      <c r="G10" s="259">
        <f t="shared" ref="G10:G18" si="0">G9+D10-E10-F10</f>
        <v>0</v>
      </c>
      <c r="I10" s="14"/>
      <c r="J10" s="64"/>
      <c r="K10" s="9"/>
      <c r="L10" s="75"/>
      <c r="M10" s="75"/>
      <c r="N10" s="76"/>
      <c r="O10" s="259">
        <f t="shared" ref="O10:O18" si="1">O9+L10-M10-N10</f>
        <v>0</v>
      </c>
    </row>
    <row r="11" spans="1:15" x14ac:dyDescent="0.2">
      <c r="A11" s="14"/>
      <c r="B11" s="9"/>
      <c r="C11" s="64"/>
      <c r="D11" s="75"/>
      <c r="E11" s="75"/>
      <c r="F11" s="76"/>
      <c r="G11" s="259">
        <f t="shared" si="0"/>
        <v>0</v>
      </c>
      <c r="I11" s="14"/>
      <c r="J11" s="9"/>
      <c r="K11" s="64"/>
      <c r="L11" s="75"/>
      <c r="M11" s="75"/>
      <c r="N11" s="76"/>
      <c r="O11" s="259">
        <f t="shared" si="1"/>
        <v>0</v>
      </c>
    </row>
    <row r="12" spans="1:15" x14ac:dyDescent="0.2">
      <c r="A12" s="14"/>
      <c r="B12" s="9"/>
      <c r="C12" s="64"/>
      <c r="D12" s="75"/>
      <c r="E12" s="75"/>
      <c r="F12" s="76"/>
      <c r="G12" s="259">
        <f t="shared" si="0"/>
        <v>0</v>
      </c>
      <c r="I12" s="14"/>
      <c r="J12" s="9"/>
      <c r="K12" s="64"/>
      <c r="L12" s="75"/>
      <c r="M12" s="75"/>
      <c r="N12" s="76"/>
      <c r="O12" s="259">
        <f t="shared" si="1"/>
        <v>0</v>
      </c>
    </row>
    <row r="13" spans="1:15" x14ac:dyDescent="0.2">
      <c r="A13" s="14"/>
      <c r="B13" s="9"/>
      <c r="C13" s="64"/>
      <c r="D13" s="75"/>
      <c r="E13" s="75"/>
      <c r="F13" s="76"/>
      <c r="G13" s="259">
        <f t="shared" si="0"/>
        <v>0</v>
      </c>
      <c r="I13" s="14"/>
      <c r="J13" s="9"/>
      <c r="K13" s="64"/>
      <c r="L13" s="75"/>
      <c r="M13" s="75"/>
      <c r="N13" s="76"/>
      <c r="O13" s="259">
        <f t="shared" si="1"/>
        <v>0</v>
      </c>
    </row>
    <row r="14" spans="1:15" x14ac:dyDescent="0.2">
      <c r="A14" s="14"/>
      <c r="B14" s="9"/>
      <c r="C14" s="64"/>
      <c r="D14" s="75"/>
      <c r="E14" s="75"/>
      <c r="F14" s="76"/>
      <c r="G14" s="259">
        <f t="shared" si="0"/>
        <v>0</v>
      </c>
      <c r="I14" s="14"/>
      <c r="J14" s="9"/>
      <c r="K14" s="64"/>
      <c r="L14" s="75"/>
      <c r="M14" s="75"/>
      <c r="N14" s="76"/>
      <c r="O14" s="259">
        <f t="shared" si="1"/>
        <v>0</v>
      </c>
    </row>
    <row r="15" spans="1:15" x14ac:dyDescent="0.2">
      <c r="A15" s="14"/>
      <c r="B15" s="64"/>
      <c r="C15" s="64"/>
      <c r="D15" s="75"/>
      <c r="E15" s="75"/>
      <c r="F15" s="76"/>
      <c r="G15" s="259">
        <f t="shared" si="0"/>
        <v>0</v>
      </c>
      <c r="I15" s="14"/>
      <c r="J15" s="64"/>
      <c r="K15" s="64"/>
      <c r="L15" s="75"/>
      <c r="M15" s="75"/>
      <c r="N15" s="76"/>
      <c r="O15" s="259">
        <f t="shared" si="1"/>
        <v>0</v>
      </c>
    </row>
    <row r="16" spans="1:15" x14ac:dyDescent="0.2">
      <c r="A16" s="14"/>
      <c r="B16" s="64"/>
      <c r="C16" s="64"/>
      <c r="D16" s="75"/>
      <c r="E16" s="75"/>
      <c r="F16" s="76"/>
      <c r="G16" s="259">
        <f t="shared" si="0"/>
        <v>0</v>
      </c>
      <c r="I16" s="14"/>
      <c r="J16" s="64"/>
      <c r="K16" s="64"/>
      <c r="L16" s="75"/>
      <c r="M16" s="75"/>
      <c r="N16" s="76"/>
      <c r="O16" s="259">
        <f t="shared" si="1"/>
        <v>0</v>
      </c>
    </row>
    <row r="17" spans="1:15" x14ac:dyDescent="0.2">
      <c r="A17" s="14"/>
      <c r="B17" s="9"/>
      <c r="C17" s="64"/>
      <c r="D17" s="75"/>
      <c r="E17" s="75"/>
      <c r="F17" s="76"/>
      <c r="G17" s="259">
        <f t="shared" si="0"/>
        <v>0</v>
      </c>
      <c r="I17" s="14"/>
      <c r="J17" s="9"/>
      <c r="K17" s="64"/>
      <c r="L17" s="75"/>
      <c r="M17" s="75"/>
      <c r="N17" s="76"/>
      <c r="O17" s="259">
        <f t="shared" si="1"/>
        <v>0</v>
      </c>
    </row>
    <row r="18" spans="1:15" x14ac:dyDescent="0.2">
      <c r="A18" s="14"/>
      <c r="B18" s="9"/>
      <c r="C18" s="58"/>
      <c r="D18" s="75"/>
      <c r="E18" s="75"/>
      <c r="F18" s="76"/>
      <c r="G18" s="259">
        <f t="shared" si="0"/>
        <v>0</v>
      </c>
      <c r="I18" s="14"/>
      <c r="J18" s="9"/>
      <c r="K18" s="58"/>
      <c r="L18" s="75"/>
      <c r="M18" s="75"/>
      <c r="N18" s="76"/>
      <c r="O18" s="259">
        <f t="shared" si="1"/>
        <v>0</v>
      </c>
    </row>
    <row r="19" spans="1:15" x14ac:dyDescent="0.2">
      <c r="A19" s="14"/>
      <c r="B19" s="9"/>
      <c r="C19" s="58"/>
      <c r="D19" s="75"/>
      <c r="E19" s="75"/>
      <c r="F19" s="76"/>
      <c r="G19" s="88">
        <f t="shared" ref="G19:G23" si="2">SUM(G18+D19-E19-F19)</f>
        <v>0</v>
      </c>
      <c r="I19" s="14"/>
      <c r="J19" s="9"/>
      <c r="K19" s="58"/>
      <c r="L19" s="75"/>
      <c r="M19" s="75"/>
      <c r="N19" s="76"/>
      <c r="O19" s="88">
        <f t="shared" ref="O19:O23" si="3">SUM(O18+L19-M19-N19)</f>
        <v>0</v>
      </c>
    </row>
    <row r="20" spans="1:15" x14ac:dyDescent="0.2">
      <c r="A20" s="9"/>
      <c r="B20" s="9"/>
      <c r="C20" s="9"/>
      <c r="D20" s="75"/>
      <c r="E20" s="75"/>
      <c r="F20" s="75"/>
      <c r="G20" s="88">
        <f t="shared" si="2"/>
        <v>0</v>
      </c>
      <c r="I20" s="9"/>
      <c r="J20" s="9"/>
      <c r="K20" s="9"/>
      <c r="L20" s="75"/>
      <c r="M20" s="75"/>
      <c r="N20" s="75"/>
      <c r="O20" s="88">
        <f t="shared" si="3"/>
        <v>0</v>
      </c>
    </row>
    <row r="21" spans="1:15" x14ac:dyDescent="0.2">
      <c r="A21" s="9"/>
      <c r="B21" s="9"/>
      <c r="C21" s="9"/>
      <c r="D21" s="75"/>
      <c r="E21" s="75"/>
      <c r="F21" s="75"/>
      <c r="G21" s="88">
        <f t="shared" si="2"/>
        <v>0</v>
      </c>
      <c r="I21" s="9"/>
      <c r="J21" s="9"/>
      <c r="K21" s="9"/>
      <c r="L21" s="75"/>
      <c r="M21" s="75"/>
      <c r="N21" s="75"/>
      <c r="O21" s="88">
        <f t="shared" si="3"/>
        <v>0</v>
      </c>
    </row>
    <row r="22" spans="1:15" x14ac:dyDescent="0.2">
      <c r="A22" s="9"/>
      <c r="B22" s="9"/>
      <c r="C22" s="9"/>
      <c r="D22" s="75"/>
      <c r="E22" s="75"/>
      <c r="F22" s="75"/>
      <c r="G22" s="88">
        <f t="shared" si="2"/>
        <v>0</v>
      </c>
      <c r="I22" s="9"/>
      <c r="J22" s="9"/>
      <c r="K22" s="9"/>
      <c r="L22" s="75"/>
      <c r="M22" s="75"/>
      <c r="N22" s="75"/>
      <c r="O22" s="88">
        <f t="shared" si="3"/>
        <v>0</v>
      </c>
    </row>
    <row r="23" spans="1:15" x14ac:dyDescent="0.2">
      <c r="A23" s="9"/>
      <c r="B23" s="9"/>
      <c r="C23" s="9"/>
      <c r="D23" s="75"/>
      <c r="E23" s="75"/>
      <c r="F23" s="75"/>
      <c r="G23" s="88">
        <f t="shared" si="2"/>
        <v>0</v>
      </c>
      <c r="I23" s="9"/>
      <c r="J23" s="9"/>
      <c r="K23" s="9"/>
      <c r="L23" s="75"/>
      <c r="M23" s="75"/>
      <c r="N23" s="75"/>
      <c r="O23" s="88">
        <f t="shared" si="3"/>
        <v>0</v>
      </c>
    </row>
    <row r="24" spans="1:15" ht="13.5" thickBot="1" x14ac:dyDescent="0.25">
      <c r="A24" s="37"/>
      <c r="B24" s="37"/>
      <c r="C24" s="37"/>
      <c r="D24" s="89"/>
      <c r="E24" s="89"/>
      <c r="F24" s="89"/>
      <c r="G24" s="90">
        <f>SUM(G23+D24-E24-F24)</f>
        <v>0</v>
      </c>
      <c r="I24" s="37"/>
      <c r="J24" s="37"/>
      <c r="K24" s="37"/>
      <c r="L24" s="89"/>
      <c r="M24" s="89"/>
      <c r="N24" s="89"/>
      <c r="O24" s="90">
        <f>SUM(O23+L24-M24-N24)</f>
        <v>0</v>
      </c>
    </row>
    <row r="25" spans="1:15" ht="13.5" thickTop="1" x14ac:dyDescent="0.2">
      <c r="A25" s="40"/>
      <c r="B25" s="41"/>
      <c r="C25" s="41"/>
      <c r="D25" s="84"/>
      <c r="E25" s="84"/>
      <c r="F25" s="84"/>
      <c r="G25" s="85"/>
      <c r="I25" s="40"/>
      <c r="J25" s="41"/>
      <c r="K25" s="41"/>
      <c r="L25" s="84"/>
      <c r="M25" s="84"/>
      <c r="N25" s="84"/>
      <c r="O25" s="85"/>
    </row>
    <row r="26" spans="1:15" ht="13.5" thickBot="1" x14ac:dyDescent="0.25">
      <c r="A26" s="42" t="s">
        <v>3</v>
      </c>
      <c r="B26" s="43"/>
      <c r="C26" s="43"/>
      <c r="D26" s="82"/>
      <c r="E26" s="91"/>
      <c r="F26" s="91"/>
      <c r="G26" s="220">
        <f>G24</f>
        <v>0</v>
      </c>
      <c r="I26" s="42" t="s">
        <v>3</v>
      </c>
      <c r="J26" s="43"/>
      <c r="K26" s="43"/>
      <c r="L26" s="82"/>
      <c r="M26" s="91"/>
      <c r="N26" s="91"/>
      <c r="O26" s="220">
        <f>O24</f>
        <v>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30"/>
  <sheetViews>
    <sheetView workbookViewId="0">
      <selection activeCell="H1" sqref="H1"/>
    </sheetView>
  </sheetViews>
  <sheetFormatPr defaultRowHeight="12.75" x14ac:dyDescent="0.2"/>
  <cols>
    <col min="1" max="1" width="10.42578125" customWidth="1"/>
    <col min="2" max="2" width="13" style="277" customWidth="1"/>
    <col min="3" max="3" width="31.140625" customWidth="1"/>
    <col min="4" max="4" width="10.42578125" customWidth="1"/>
    <col min="5" max="5" width="6" bestFit="1" customWidth="1"/>
    <col min="6" max="6" width="9.7109375" customWidth="1"/>
    <col min="7" max="7" width="14.5703125" customWidth="1"/>
    <col min="9" max="9" width="10.42578125" customWidth="1"/>
    <col min="10" max="10" width="13" customWidth="1"/>
    <col min="11" max="11" width="31.140625" customWidth="1"/>
    <col min="12" max="12" width="10.42578125" customWidth="1"/>
    <col min="13" max="13" width="6" bestFit="1" customWidth="1"/>
    <col min="14" max="14" width="9.7109375" customWidth="1"/>
    <col min="15" max="15" width="14.5703125" customWidth="1"/>
  </cols>
  <sheetData>
    <row r="1" spans="1:15" ht="13.5" customHeight="1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ht="13.5" customHeight="1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49</v>
      </c>
      <c r="B4" s="360"/>
      <c r="C4" s="360"/>
      <c r="D4" s="360"/>
      <c r="E4" s="360"/>
      <c r="F4" s="360"/>
      <c r="G4" s="361"/>
      <c r="I4" s="359" t="s">
        <v>49</v>
      </c>
      <c r="J4" s="360"/>
      <c r="K4" s="360"/>
      <c r="L4" s="360"/>
      <c r="M4" s="360"/>
      <c r="N4" s="360"/>
      <c r="O4" s="361"/>
    </row>
    <row r="5" spans="1:15" ht="15.75" customHeight="1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82" t="s">
        <v>1</v>
      </c>
      <c r="B7" s="224" t="s">
        <v>12</v>
      </c>
      <c r="C7" s="183" t="s">
        <v>0</v>
      </c>
      <c r="D7" s="184" t="s">
        <v>2</v>
      </c>
      <c r="E7" s="184" t="s">
        <v>7</v>
      </c>
      <c r="F7" s="184" t="s">
        <v>5</v>
      </c>
      <c r="G7" s="185" t="s">
        <v>6</v>
      </c>
      <c r="I7" s="182" t="s">
        <v>1</v>
      </c>
      <c r="J7" s="224" t="s">
        <v>12</v>
      </c>
      <c r="K7" s="183" t="s">
        <v>0</v>
      </c>
      <c r="L7" s="184" t="s">
        <v>2</v>
      </c>
      <c r="M7" s="184" t="s">
        <v>7</v>
      </c>
      <c r="N7" s="184" t="s">
        <v>5</v>
      </c>
      <c r="O7" s="185" t="s">
        <v>6</v>
      </c>
    </row>
    <row r="8" spans="1:15" x14ac:dyDescent="0.2">
      <c r="A8" s="257"/>
      <c r="B8" s="247"/>
      <c r="C8" s="247" t="s">
        <v>80</v>
      </c>
      <c r="D8" s="258"/>
      <c r="E8" s="258"/>
      <c r="F8" s="258"/>
      <c r="G8" s="259">
        <f>D8</f>
        <v>0</v>
      </c>
      <c r="I8" s="257"/>
      <c r="J8" s="247"/>
      <c r="K8" s="247" t="s">
        <v>84</v>
      </c>
      <c r="L8" s="258">
        <v>1487.47</v>
      </c>
      <c r="M8" s="258"/>
      <c r="N8" s="258"/>
      <c r="O8" s="259">
        <f>L8</f>
        <v>1487.47</v>
      </c>
    </row>
    <row r="9" spans="1:15" x14ac:dyDescent="0.2">
      <c r="A9" s="187"/>
      <c r="B9" s="278"/>
      <c r="C9" s="193"/>
      <c r="D9" s="188"/>
      <c r="E9" s="189"/>
      <c r="F9" s="190"/>
      <c r="G9" s="186">
        <f t="shared" ref="G9:G28" si="0">SUM(G8+D9-E9-F9)</f>
        <v>0</v>
      </c>
      <c r="I9" s="333">
        <v>42846</v>
      </c>
      <c r="J9" s="278"/>
      <c r="K9" s="193" t="s">
        <v>217</v>
      </c>
      <c r="L9" s="188"/>
      <c r="M9" s="189"/>
      <c r="N9" s="190">
        <f>119.98+500.88+30.94+17.5</f>
        <v>669.30000000000007</v>
      </c>
      <c r="O9" s="186">
        <f t="shared" ref="O9:O22" si="1">SUM(O8+L9-M9-N9)</f>
        <v>818.17</v>
      </c>
    </row>
    <row r="10" spans="1:15" x14ac:dyDescent="0.2">
      <c r="A10" s="187"/>
      <c r="B10" s="248"/>
      <c r="C10" s="193"/>
      <c r="D10" s="188"/>
      <c r="E10" s="189"/>
      <c r="F10" s="190"/>
      <c r="G10" s="186">
        <f t="shared" si="0"/>
        <v>0</v>
      </c>
      <c r="I10" s="333">
        <v>42846</v>
      </c>
      <c r="J10" s="248"/>
      <c r="K10" s="193" t="s">
        <v>218</v>
      </c>
      <c r="L10" s="188"/>
      <c r="M10" s="189"/>
      <c r="N10" s="190">
        <v>84.85</v>
      </c>
      <c r="O10" s="186">
        <f t="shared" si="1"/>
        <v>733.31999999999994</v>
      </c>
    </row>
    <row r="11" spans="1:15" x14ac:dyDescent="0.2">
      <c r="A11" s="187"/>
      <c r="B11" s="248"/>
      <c r="C11" s="124"/>
      <c r="D11" s="188"/>
      <c r="E11" s="124"/>
      <c r="F11" s="188"/>
      <c r="G11" s="186">
        <f t="shared" si="0"/>
        <v>0</v>
      </c>
      <c r="I11" s="333">
        <v>42846</v>
      </c>
      <c r="J11" s="248"/>
      <c r="K11" s="124" t="s">
        <v>219</v>
      </c>
      <c r="L11" s="188"/>
      <c r="M11" s="124"/>
      <c r="N11" s="188">
        <v>104</v>
      </c>
      <c r="O11" s="186">
        <f t="shared" si="1"/>
        <v>629.31999999999994</v>
      </c>
    </row>
    <row r="12" spans="1:15" x14ac:dyDescent="0.2">
      <c r="A12" s="187"/>
      <c r="B12" s="248"/>
      <c r="C12" s="124"/>
      <c r="D12" s="188"/>
      <c r="E12" s="124"/>
      <c r="F12" s="192"/>
      <c r="G12" s="186">
        <f t="shared" si="0"/>
        <v>0</v>
      </c>
      <c r="I12" s="333">
        <v>42846</v>
      </c>
      <c r="J12" s="248"/>
      <c r="K12" s="124" t="s">
        <v>218</v>
      </c>
      <c r="L12" s="188"/>
      <c r="M12" s="124"/>
      <c r="N12" s="192">
        <v>55.67</v>
      </c>
      <c r="O12" s="186">
        <f t="shared" si="1"/>
        <v>573.65</v>
      </c>
    </row>
    <row r="13" spans="1:15" x14ac:dyDescent="0.2">
      <c r="A13" s="187"/>
      <c r="B13" s="248"/>
      <c r="C13" s="124"/>
      <c r="D13" s="188"/>
      <c r="E13" s="124"/>
      <c r="F13" s="192"/>
      <c r="G13" s="186">
        <f t="shared" si="0"/>
        <v>0</v>
      </c>
      <c r="I13" s="333">
        <v>42846</v>
      </c>
      <c r="J13" s="248"/>
      <c r="K13" s="124" t="s">
        <v>220</v>
      </c>
      <c r="L13" s="188"/>
      <c r="M13" s="124"/>
      <c r="N13" s="192">
        <v>377.65</v>
      </c>
      <c r="O13" s="186">
        <f t="shared" si="1"/>
        <v>196</v>
      </c>
    </row>
    <row r="14" spans="1:15" x14ac:dyDescent="0.2">
      <c r="A14" s="187"/>
      <c r="B14" s="248"/>
      <c r="C14" s="124"/>
      <c r="D14" s="188"/>
      <c r="E14" s="189"/>
      <c r="F14" s="190"/>
      <c r="G14" s="186">
        <f t="shared" si="0"/>
        <v>0</v>
      </c>
      <c r="I14" s="333">
        <v>42866</v>
      </c>
      <c r="J14" s="248"/>
      <c r="K14" s="193" t="s">
        <v>236</v>
      </c>
      <c r="L14" s="188"/>
      <c r="M14" s="189"/>
      <c r="N14" s="190">
        <v>-7.48</v>
      </c>
      <c r="O14" s="186">
        <f t="shared" si="1"/>
        <v>203.48</v>
      </c>
    </row>
    <row r="15" spans="1:15" x14ac:dyDescent="0.2">
      <c r="A15" s="187"/>
      <c r="B15" s="248"/>
      <c r="C15" s="124"/>
      <c r="D15" s="188"/>
      <c r="E15" s="189"/>
      <c r="F15" s="190"/>
      <c r="G15" s="186">
        <f t="shared" si="0"/>
        <v>0</v>
      </c>
      <c r="I15" s="187"/>
      <c r="J15" s="248"/>
      <c r="K15" s="124"/>
      <c r="L15" s="188"/>
      <c r="M15" s="189"/>
      <c r="N15" s="190"/>
      <c r="O15" s="186">
        <f t="shared" si="1"/>
        <v>203.48</v>
      </c>
    </row>
    <row r="16" spans="1:15" x14ac:dyDescent="0.2">
      <c r="A16" s="187"/>
      <c r="B16" s="248"/>
      <c r="C16" s="124"/>
      <c r="D16" s="188"/>
      <c r="E16" s="189"/>
      <c r="F16" s="190"/>
      <c r="G16" s="186">
        <f t="shared" si="0"/>
        <v>0</v>
      </c>
      <c r="I16" s="187"/>
      <c r="J16" s="248"/>
      <c r="K16" s="124"/>
      <c r="L16" s="188"/>
      <c r="M16" s="189"/>
      <c r="N16" s="190"/>
      <c r="O16" s="186">
        <f t="shared" si="1"/>
        <v>203.48</v>
      </c>
    </row>
    <row r="17" spans="1:15" x14ac:dyDescent="0.2">
      <c r="A17" s="187"/>
      <c r="B17" s="248"/>
      <c r="C17" s="124"/>
      <c r="D17" s="188"/>
      <c r="E17" s="189"/>
      <c r="F17" s="190"/>
      <c r="G17" s="186">
        <f t="shared" si="0"/>
        <v>0</v>
      </c>
      <c r="I17" s="187"/>
      <c r="J17" s="248"/>
      <c r="K17" s="124"/>
      <c r="L17" s="188"/>
      <c r="M17" s="189"/>
      <c r="N17" s="190"/>
      <c r="O17" s="186">
        <f t="shared" si="1"/>
        <v>203.48</v>
      </c>
    </row>
    <row r="18" spans="1:15" x14ac:dyDescent="0.2">
      <c r="A18" s="187"/>
      <c r="B18" s="248"/>
      <c r="C18" s="124"/>
      <c r="D18" s="188"/>
      <c r="E18" s="189"/>
      <c r="F18" s="190"/>
      <c r="G18" s="186">
        <f t="shared" si="0"/>
        <v>0</v>
      </c>
      <c r="I18" s="187"/>
      <c r="J18" s="248"/>
      <c r="K18" s="124"/>
      <c r="L18" s="188"/>
      <c r="M18" s="189"/>
      <c r="N18" s="190"/>
      <c r="O18" s="186">
        <f t="shared" si="1"/>
        <v>203.48</v>
      </c>
    </row>
    <row r="19" spans="1:15" x14ac:dyDescent="0.2">
      <c r="A19" s="187"/>
      <c r="B19" s="248"/>
      <c r="C19" s="124"/>
      <c r="D19" s="188"/>
      <c r="E19" s="189"/>
      <c r="F19" s="190"/>
      <c r="G19" s="186">
        <f t="shared" si="0"/>
        <v>0</v>
      </c>
      <c r="I19" s="187"/>
      <c r="J19" s="248"/>
      <c r="K19" s="124"/>
      <c r="L19" s="188"/>
      <c r="M19" s="189"/>
      <c r="N19" s="190"/>
      <c r="O19" s="186">
        <f t="shared" si="1"/>
        <v>203.48</v>
      </c>
    </row>
    <row r="20" spans="1:15" ht="12" customHeight="1" x14ac:dyDescent="0.2">
      <c r="A20" s="187"/>
      <c r="B20" s="248"/>
      <c r="C20" s="124"/>
      <c r="D20" s="188"/>
      <c r="E20" s="189"/>
      <c r="F20" s="190"/>
      <c r="G20" s="186">
        <f t="shared" si="0"/>
        <v>0</v>
      </c>
      <c r="I20" s="187"/>
      <c r="J20" s="248"/>
      <c r="K20" s="124"/>
      <c r="L20" s="188"/>
      <c r="M20" s="189"/>
      <c r="N20" s="190"/>
      <c r="O20" s="186">
        <f t="shared" si="1"/>
        <v>203.48</v>
      </c>
    </row>
    <row r="21" spans="1:15" ht="12" customHeight="1" x14ac:dyDescent="0.2">
      <c r="A21" s="187"/>
      <c r="B21" s="248"/>
      <c r="C21" s="124"/>
      <c r="D21" s="188"/>
      <c r="E21" s="189"/>
      <c r="F21" s="190"/>
      <c r="G21" s="186">
        <f t="shared" si="0"/>
        <v>0</v>
      </c>
      <c r="I21" s="187"/>
      <c r="J21" s="248"/>
      <c r="K21" s="124"/>
      <c r="L21" s="188"/>
      <c r="M21" s="189"/>
      <c r="N21" s="190"/>
      <c r="O21" s="186">
        <f t="shared" si="1"/>
        <v>203.48</v>
      </c>
    </row>
    <row r="22" spans="1:15" x14ac:dyDescent="0.2">
      <c r="A22" s="187"/>
      <c r="B22" s="248"/>
      <c r="C22" s="124"/>
      <c r="D22" s="188"/>
      <c r="E22" s="189"/>
      <c r="F22" s="190"/>
      <c r="G22" s="186">
        <f t="shared" si="0"/>
        <v>0</v>
      </c>
      <c r="I22" s="187"/>
      <c r="J22" s="248"/>
      <c r="K22" s="124"/>
      <c r="L22" s="188"/>
      <c r="M22" s="189"/>
      <c r="N22" s="190"/>
      <c r="O22" s="186">
        <f t="shared" si="1"/>
        <v>203.48</v>
      </c>
    </row>
    <row r="23" spans="1:15" x14ac:dyDescent="0.2">
      <c r="A23" s="187"/>
      <c r="B23" s="248"/>
      <c r="C23" s="124"/>
      <c r="D23" s="188"/>
      <c r="E23" s="189"/>
      <c r="F23" s="190"/>
      <c r="G23" s="186">
        <f>SUM(G22+D23-E23-F23)</f>
        <v>0</v>
      </c>
      <c r="I23" s="187"/>
      <c r="J23" s="248"/>
      <c r="K23" s="124"/>
      <c r="L23" s="188"/>
      <c r="M23" s="189"/>
      <c r="N23" s="190"/>
      <c r="O23" s="186">
        <f>SUM(O22+L23-M23-N23)</f>
        <v>203.48</v>
      </c>
    </row>
    <row r="24" spans="1:15" x14ac:dyDescent="0.2">
      <c r="A24" s="187"/>
      <c r="B24" s="248"/>
      <c r="C24" s="124"/>
      <c r="D24" s="188"/>
      <c r="E24" s="189"/>
      <c r="F24" s="190"/>
      <c r="G24" s="186">
        <f t="shared" si="0"/>
        <v>0</v>
      </c>
      <c r="I24" s="187"/>
      <c r="J24" s="248"/>
      <c r="K24" s="124"/>
      <c r="L24" s="188"/>
      <c r="M24" s="189"/>
      <c r="N24" s="190"/>
      <c r="O24" s="186">
        <f t="shared" ref="O24:O28" si="2">SUM(O23+L24-M24-N24)</f>
        <v>203.48</v>
      </c>
    </row>
    <row r="25" spans="1:15" x14ac:dyDescent="0.2">
      <c r="A25" s="197"/>
      <c r="B25" s="248"/>
      <c r="C25" s="124"/>
      <c r="D25" s="189"/>
      <c r="E25" s="189"/>
      <c r="F25" s="189"/>
      <c r="G25" s="186">
        <f t="shared" si="0"/>
        <v>0</v>
      </c>
      <c r="I25" s="187"/>
      <c r="J25" s="248"/>
      <c r="K25" s="124"/>
      <c r="L25" s="189"/>
      <c r="M25" s="189"/>
      <c r="N25" s="189"/>
      <c r="O25" s="186">
        <f t="shared" si="2"/>
        <v>203.48</v>
      </c>
    </row>
    <row r="26" spans="1:15" x14ac:dyDescent="0.2">
      <c r="A26" s="253"/>
      <c r="B26" s="248"/>
      <c r="C26" s="124"/>
      <c r="D26" s="189"/>
      <c r="E26" s="189"/>
      <c r="F26" s="189"/>
      <c r="G26" s="186">
        <f t="shared" si="0"/>
        <v>0</v>
      </c>
      <c r="I26" s="187"/>
      <c r="J26" s="248"/>
      <c r="K26" s="124"/>
      <c r="L26" s="189"/>
      <c r="M26" s="189"/>
      <c r="N26" s="189"/>
      <c r="O26" s="186">
        <f t="shared" si="2"/>
        <v>203.48</v>
      </c>
    </row>
    <row r="27" spans="1:15" x14ac:dyDescent="0.2">
      <c r="A27" s="197"/>
      <c r="B27" s="249"/>
      <c r="C27" s="124"/>
      <c r="D27" s="189"/>
      <c r="E27" s="189"/>
      <c r="F27" s="189"/>
      <c r="G27" s="186">
        <f t="shared" si="0"/>
        <v>0</v>
      </c>
      <c r="I27" s="187"/>
      <c r="J27" s="249"/>
      <c r="K27" s="124"/>
      <c r="L27" s="189"/>
      <c r="M27" s="189"/>
      <c r="N27" s="189"/>
      <c r="O27" s="186">
        <f t="shared" si="2"/>
        <v>203.48</v>
      </c>
    </row>
    <row r="28" spans="1:15" ht="13.5" thickBot="1" x14ac:dyDescent="0.25">
      <c r="A28" s="197"/>
      <c r="B28" s="263"/>
      <c r="C28" s="198"/>
      <c r="D28" s="199"/>
      <c r="E28" s="199"/>
      <c r="F28" s="199"/>
      <c r="G28" s="186">
        <f t="shared" si="0"/>
        <v>0</v>
      </c>
      <c r="I28" s="187"/>
      <c r="J28" s="263"/>
      <c r="K28" s="198"/>
      <c r="L28" s="199"/>
      <c r="M28" s="199"/>
      <c r="N28" s="199"/>
      <c r="O28" s="186">
        <f t="shared" si="2"/>
        <v>203.48</v>
      </c>
    </row>
    <row r="29" spans="1:15" x14ac:dyDescent="0.2">
      <c r="A29" s="200"/>
      <c r="B29" s="276"/>
      <c r="C29" s="201"/>
      <c r="D29" s="201"/>
      <c r="E29" s="201"/>
      <c r="F29" s="201"/>
      <c r="G29" s="202"/>
      <c r="I29" s="200"/>
      <c r="J29" s="276"/>
      <c r="K29" s="201"/>
      <c r="L29" s="201"/>
      <c r="M29" s="201"/>
      <c r="N29" s="201"/>
      <c r="O29" s="202"/>
    </row>
    <row r="30" spans="1:15" ht="13.5" thickBot="1" x14ac:dyDescent="0.25">
      <c r="A30" s="203" t="s">
        <v>3</v>
      </c>
      <c r="B30" s="250"/>
      <c r="C30" s="254"/>
      <c r="D30" s="205"/>
      <c r="E30" s="206"/>
      <c r="F30" s="206"/>
      <c r="G30" s="219">
        <f>G28</f>
        <v>0</v>
      </c>
      <c r="I30" s="203" t="s">
        <v>3</v>
      </c>
      <c r="J30" s="250"/>
      <c r="K30" s="254"/>
      <c r="L30" s="205"/>
      <c r="M30" s="206"/>
      <c r="N30" s="206"/>
      <c r="O30" s="219">
        <f>O28</f>
        <v>203.48</v>
      </c>
    </row>
  </sheetData>
  <mergeCells count="12">
    <mergeCell ref="I6:O6"/>
    <mergeCell ref="A1:G1"/>
    <mergeCell ref="A2:G2"/>
    <mergeCell ref="A3:G3"/>
    <mergeCell ref="A4:G4"/>
    <mergeCell ref="A6:G6"/>
    <mergeCell ref="A5:G5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33"/>
  <sheetViews>
    <sheetView topLeftCell="E1" zoomScaleNormal="100" workbookViewId="0">
      <selection activeCell="H1" sqref="H1"/>
    </sheetView>
  </sheetViews>
  <sheetFormatPr defaultRowHeight="12.75" x14ac:dyDescent="0.2"/>
  <cols>
    <col min="1" max="1" width="10.85546875" style="148" bestFit="1" customWidth="1"/>
    <col min="2" max="2" width="10.7109375" style="148" bestFit="1" customWidth="1"/>
    <col min="3" max="3" width="30.7109375" style="148" customWidth="1"/>
    <col min="4" max="4" width="12.85546875" style="148" customWidth="1"/>
    <col min="5" max="5" width="5.42578125" style="148" bestFit="1" customWidth="1"/>
    <col min="6" max="6" width="12" style="148" bestFit="1" customWidth="1"/>
    <col min="7" max="7" width="11.5703125" style="148" bestFit="1" customWidth="1"/>
    <col min="8" max="8" width="9.140625" style="148"/>
    <col min="9" max="9" width="10.85546875" style="148" bestFit="1" customWidth="1"/>
    <col min="10" max="10" width="10.7109375" style="148" customWidth="1"/>
    <col min="11" max="11" width="30.7109375" style="148" customWidth="1"/>
    <col min="12" max="12" width="12.85546875" style="148" customWidth="1"/>
    <col min="13" max="13" width="5.42578125" style="148" bestFit="1" customWidth="1"/>
    <col min="14" max="14" width="11.85546875" style="148" customWidth="1"/>
    <col min="15" max="15" width="11.5703125" style="148" customWidth="1"/>
    <col min="16" max="16384" width="9.140625" style="148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14</v>
      </c>
      <c r="B4" s="360"/>
      <c r="C4" s="360"/>
      <c r="D4" s="360"/>
      <c r="E4" s="360"/>
      <c r="F4" s="360"/>
      <c r="G4" s="361"/>
      <c r="I4" s="359" t="s">
        <v>14</v>
      </c>
      <c r="J4" s="360"/>
      <c r="K4" s="360"/>
      <c r="L4" s="360"/>
      <c r="M4" s="360"/>
      <c r="N4" s="360"/>
      <c r="O4" s="361"/>
    </row>
    <row r="5" spans="1:15" ht="18" customHeight="1" x14ac:dyDescent="0.2">
      <c r="A5" s="362" t="s">
        <v>78</v>
      </c>
      <c r="B5" s="371"/>
      <c r="C5" s="371"/>
      <c r="D5" s="371"/>
      <c r="E5" s="371"/>
      <c r="F5" s="371"/>
      <c r="G5" s="372"/>
      <c r="H5" s="151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H6" s="152"/>
      <c r="I6" s="347" t="s">
        <v>96</v>
      </c>
      <c r="J6" s="348"/>
      <c r="K6" s="348"/>
      <c r="L6" s="348"/>
      <c r="M6" s="348"/>
      <c r="N6" s="348"/>
      <c r="O6" s="349"/>
    </row>
    <row r="7" spans="1:15" ht="25.5" customHeight="1" thickBot="1" x14ac:dyDescent="0.25">
      <c r="A7" s="153" t="s">
        <v>1</v>
      </c>
      <c r="B7" s="223" t="s">
        <v>12</v>
      </c>
      <c r="C7" s="154" t="s">
        <v>0</v>
      </c>
      <c r="D7" s="155" t="s">
        <v>2</v>
      </c>
      <c r="E7" s="261" t="s">
        <v>8</v>
      </c>
      <c r="F7" s="155" t="s">
        <v>5</v>
      </c>
      <c r="G7" s="156" t="s">
        <v>6</v>
      </c>
      <c r="I7" s="153" t="s">
        <v>1</v>
      </c>
      <c r="J7" s="223" t="s">
        <v>12</v>
      </c>
      <c r="K7" s="154" t="s">
        <v>0</v>
      </c>
      <c r="L7" s="155" t="s">
        <v>2</v>
      </c>
      <c r="M7" s="261" t="s">
        <v>8</v>
      </c>
      <c r="N7" s="155" t="s">
        <v>5</v>
      </c>
      <c r="O7" s="156" t="s">
        <v>6</v>
      </c>
    </row>
    <row r="8" spans="1:15" x14ac:dyDescent="0.2">
      <c r="A8" s="257"/>
      <c r="B8" s="247"/>
      <c r="C8" s="247" t="s">
        <v>80</v>
      </c>
      <c r="D8" s="258">
        <v>961.7</v>
      </c>
      <c r="E8" s="258"/>
      <c r="F8" s="258"/>
      <c r="G8" s="259">
        <f>D8</f>
        <v>961.7</v>
      </c>
      <c r="I8" s="123"/>
      <c r="J8" s="124"/>
      <c r="K8" s="124" t="s">
        <v>84</v>
      </c>
      <c r="L8" s="161">
        <v>757.65</v>
      </c>
      <c r="M8" s="161"/>
      <c r="N8" s="162"/>
      <c r="O8" s="259">
        <f>L8</f>
        <v>757.65</v>
      </c>
    </row>
    <row r="9" spans="1:15" x14ac:dyDescent="0.2">
      <c r="A9" s="123">
        <v>42622</v>
      </c>
      <c r="B9" s="193"/>
      <c r="C9" s="193" t="s">
        <v>104</v>
      </c>
      <c r="D9" s="161"/>
      <c r="E9" s="161"/>
      <c r="F9" s="162">
        <v>28.5</v>
      </c>
      <c r="G9" s="160">
        <f>SUM(G8+D9-E9-F9)</f>
        <v>933.2</v>
      </c>
      <c r="I9" s="123">
        <v>42793</v>
      </c>
      <c r="J9" s="124">
        <v>16259</v>
      </c>
      <c r="K9" s="124" t="s">
        <v>160</v>
      </c>
      <c r="L9" s="161"/>
      <c r="M9" s="161"/>
      <c r="N9" s="162">
        <v>294.75</v>
      </c>
      <c r="O9" s="160">
        <f>O8+L9-M9-N9</f>
        <v>462.9</v>
      </c>
    </row>
    <row r="10" spans="1:15" x14ac:dyDescent="0.2">
      <c r="A10" s="123">
        <v>42634</v>
      </c>
      <c r="B10" s="124"/>
      <c r="C10" s="124" t="s">
        <v>105</v>
      </c>
      <c r="D10" s="124"/>
      <c r="E10" s="161"/>
      <c r="F10" s="162">
        <v>38.25</v>
      </c>
      <c r="G10" s="160">
        <f t="shared" ref="G10:G14" si="0">SUM(G9+D10-E10-F10)</f>
        <v>894.95</v>
      </c>
      <c r="I10" s="123">
        <v>42839</v>
      </c>
      <c r="J10" s="124"/>
      <c r="K10" s="124" t="s">
        <v>204</v>
      </c>
      <c r="L10" s="161"/>
      <c r="M10" s="161"/>
      <c r="N10" s="162">
        <v>60.91</v>
      </c>
      <c r="O10" s="160">
        <f t="shared" ref="O10:O18" si="1">O9+L10-M10-N10</f>
        <v>401.99</v>
      </c>
    </row>
    <row r="11" spans="1:15" x14ac:dyDescent="0.2">
      <c r="A11" s="325">
        <v>42634</v>
      </c>
      <c r="B11" s="193"/>
      <c r="C11" s="193" t="s">
        <v>105</v>
      </c>
      <c r="D11" s="194"/>
      <c r="E11" s="194"/>
      <c r="F11" s="326">
        <v>358.07</v>
      </c>
      <c r="G11" s="160">
        <f t="shared" si="0"/>
        <v>536.88000000000011</v>
      </c>
      <c r="I11" s="123">
        <v>42839</v>
      </c>
      <c r="J11" s="124"/>
      <c r="K11" s="124" t="s">
        <v>205</v>
      </c>
      <c r="L11" s="161"/>
      <c r="M11" s="161"/>
      <c r="N11" s="162">
        <v>46.57</v>
      </c>
      <c r="O11" s="160">
        <f t="shared" si="1"/>
        <v>355.42</v>
      </c>
    </row>
    <row r="12" spans="1:15" x14ac:dyDescent="0.2">
      <c r="A12" s="123">
        <v>42643</v>
      </c>
      <c r="B12" s="198"/>
      <c r="C12" s="283" t="s">
        <v>106</v>
      </c>
      <c r="D12" s="161"/>
      <c r="E12" s="161"/>
      <c r="F12" s="162">
        <v>5.99</v>
      </c>
      <c r="G12" s="160">
        <f t="shared" si="0"/>
        <v>530.8900000000001</v>
      </c>
      <c r="I12" s="123">
        <v>42839</v>
      </c>
      <c r="J12" s="124"/>
      <c r="K12" s="193" t="s">
        <v>206</v>
      </c>
      <c r="L12" s="161"/>
      <c r="M12" s="161"/>
      <c r="N12" s="162">
        <v>7.98</v>
      </c>
      <c r="O12" s="160">
        <f t="shared" si="1"/>
        <v>347.44</v>
      </c>
    </row>
    <row r="13" spans="1:15" x14ac:dyDescent="0.2">
      <c r="A13" s="123">
        <v>42648</v>
      </c>
      <c r="B13" s="198"/>
      <c r="C13" s="283" t="s">
        <v>105</v>
      </c>
      <c r="D13" s="161"/>
      <c r="E13" s="161"/>
      <c r="F13" s="162">
        <v>155.07</v>
      </c>
      <c r="G13" s="160">
        <f t="shared" si="0"/>
        <v>375.82000000000011</v>
      </c>
      <c r="I13" s="123">
        <v>42849</v>
      </c>
      <c r="J13" s="124"/>
      <c r="K13" s="193" t="s">
        <v>224</v>
      </c>
      <c r="L13" s="161"/>
      <c r="M13" s="161"/>
      <c r="N13" s="162">
        <v>40.700000000000003</v>
      </c>
      <c r="O13" s="160">
        <f t="shared" si="1"/>
        <v>306.74</v>
      </c>
    </row>
    <row r="14" spans="1:15" x14ac:dyDescent="0.2">
      <c r="A14" s="123">
        <v>42689</v>
      </c>
      <c r="B14" s="124"/>
      <c r="C14" s="124" t="s">
        <v>129</v>
      </c>
      <c r="D14" s="161"/>
      <c r="E14" s="161"/>
      <c r="F14" s="162">
        <v>42.85</v>
      </c>
      <c r="G14" s="160">
        <f t="shared" si="0"/>
        <v>332.97000000000008</v>
      </c>
      <c r="I14" s="123">
        <v>42817</v>
      </c>
      <c r="J14" s="124">
        <v>16859</v>
      </c>
      <c r="K14" s="193" t="s">
        <v>241</v>
      </c>
      <c r="L14" s="161"/>
      <c r="M14" s="161"/>
      <c r="N14" s="162">
        <f>195.75-29.36</f>
        <v>166.39</v>
      </c>
      <c r="O14" s="160">
        <f t="shared" si="1"/>
        <v>140.35000000000002</v>
      </c>
    </row>
    <row r="15" spans="1:15" x14ac:dyDescent="0.2">
      <c r="A15" s="123">
        <v>42704</v>
      </c>
      <c r="B15" s="124"/>
      <c r="C15" s="193" t="s">
        <v>105</v>
      </c>
      <c r="D15" s="161"/>
      <c r="E15" s="161"/>
      <c r="F15" s="162">
        <v>162.88</v>
      </c>
      <c r="G15" s="160">
        <f t="shared" ref="G15:G30" si="2">SUM(G14+D15-E15-F15)</f>
        <v>170.09000000000009</v>
      </c>
      <c r="I15" s="123"/>
      <c r="J15" s="124"/>
      <c r="K15" s="193"/>
      <c r="L15" s="161"/>
      <c r="M15" s="161"/>
      <c r="N15" s="162"/>
      <c r="O15" s="160">
        <f t="shared" si="1"/>
        <v>140.35000000000002</v>
      </c>
    </row>
    <row r="16" spans="1:15" x14ac:dyDescent="0.2">
      <c r="A16" s="123"/>
      <c r="B16" s="124"/>
      <c r="C16" s="124"/>
      <c r="D16" s="161"/>
      <c r="E16" s="161"/>
      <c r="F16" s="162"/>
      <c r="G16" s="160">
        <f t="shared" si="2"/>
        <v>170.09000000000009</v>
      </c>
      <c r="I16" s="123"/>
      <c r="J16" s="124"/>
      <c r="K16" s="124"/>
      <c r="L16" s="161"/>
      <c r="M16" s="161"/>
      <c r="N16" s="162"/>
      <c r="O16" s="160">
        <f t="shared" si="1"/>
        <v>140.35000000000002</v>
      </c>
    </row>
    <row r="17" spans="1:15" x14ac:dyDescent="0.2">
      <c r="A17" s="123"/>
      <c r="B17" s="124"/>
      <c r="C17" s="124"/>
      <c r="D17" s="161"/>
      <c r="E17" s="161"/>
      <c r="F17" s="162"/>
      <c r="G17" s="160">
        <f t="shared" si="2"/>
        <v>170.09000000000009</v>
      </c>
      <c r="I17" s="123"/>
      <c r="J17" s="124"/>
      <c r="K17" s="124"/>
      <c r="L17" s="161"/>
      <c r="M17" s="161"/>
      <c r="N17" s="162"/>
      <c r="O17" s="160">
        <f t="shared" si="1"/>
        <v>140.35000000000002</v>
      </c>
    </row>
    <row r="18" spans="1:15" x14ac:dyDescent="0.2">
      <c r="A18" s="123"/>
      <c r="B18" s="124"/>
      <c r="C18" s="124"/>
      <c r="D18" s="161"/>
      <c r="E18" s="161"/>
      <c r="F18" s="162"/>
      <c r="G18" s="160">
        <f t="shared" si="2"/>
        <v>170.09000000000009</v>
      </c>
      <c r="I18" s="127"/>
      <c r="J18" s="124"/>
      <c r="K18" s="124"/>
      <c r="L18" s="161"/>
      <c r="M18" s="161"/>
      <c r="N18" s="161"/>
      <c r="O18" s="160">
        <f t="shared" si="1"/>
        <v>140.35000000000002</v>
      </c>
    </row>
    <row r="19" spans="1:15" x14ac:dyDescent="0.2">
      <c r="A19" s="123"/>
      <c r="B19" s="124"/>
      <c r="C19" s="124"/>
      <c r="D19" s="161"/>
      <c r="E19" s="161"/>
      <c r="F19" s="162"/>
      <c r="G19" s="160">
        <f t="shared" si="2"/>
        <v>170.09000000000009</v>
      </c>
      <c r="I19" s="127"/>
      <c r="J19" s="124"/>
      <c r="K19" s="124"/>
      <c r="L19" s="161"/>
      <c r="M19" s="161"/>
      <c r="N19" s="161"/>
      <c r="O19" s="160">
        <f t="shared" ref="O19:O31" si="3">O18+L27-M27-N27</f>
        <v>140.35000000000002</v>
      </c>
    </row>
    <row r="20" spans="1:15" x14ac:dyDescent="0.2">
      <c r="A20" s="123"/>
      <c r="B20" s="124"/>
      <c r="C20" s="193"/>
      <c r="D20" s="161"/>
      <c r="E20" s="161"/>
      <c r="F20" s="162"/>
      <c r="G20" s="160">
        <f t="shared" si="2"/>
        <v>170.09000000000009</v>
      </c>
      <c r="I20" s="127"/>
      <c r="J20" s="124"/>
      <c r="K20" s="124"/>
      <c r="L20" s="161"/>
      <c r="M20" s="161"/>
      <c r="N20" s="161"/>
      <c r="O20" s="160">
        <f t="shared" si="3"/>
        <v>140.35000000000002</v>
      </c>
    </row>
    <row r="21" spans="1:15" x14ac:dyDescent="0.2">
      <c r="A21" s="123"/>
      <c r="B21" s="124"/>
      <c r="C21" s="193"/>
      <c r="D21" s="161"/>
      <c r="E21" s="161"/>
      <c r="F21" s="162"/>
      <c r="G21" s="160">
        <f t="shared" si="2"/>
        <v>170.09000000000009</v>
      </c>
      <c r="I21" s="127"/>
      <c r="J21" s="124"/>
      <c r="K21" s="124"/>
      <c r="L21" s="161"/>
      <c r="M21" s="161"/>
      <c r="N21" s="161"/>
      <c r="O21" s="160">
        <f t="shared" si="3"/>
        <v>140.35000000000002</v>
      </c>
    </row>
    <row r="22" spans="1:15" x14ac:dyDescent="0.2">
      <c r="A22" s="123"/>
      <c r="B22" s="124"/>
      <c r="C22" s="193"/>
      <c r="D22" s="161"/>
      <c r="E22" s="161"/>
      <c r="F22" s="162"/>
      <c r="G22" s="160">
        <f t="shared" si="2"/>
        <v>170.09000000000009</v>
      </c>
      <c r="I22" s="127"/>
      <c r="J22" s="124"/>
      <c r="K22" s="124"/>
      <c r="L22" s="161"/>
      <c r="M22" s="161"/>
      <c r="N22" s="161"/>
      <c r="O22" s="160">
        <f t="shared" si="3"/>
        <v>140.35000000000002</v>
      </c>
    </row>
    <row r="23" spans="1:15" x14ac:dyDescent="0.2">
      <c r="A23" s="123"/>
      <c r="B23" s="124"/>
      <c r="C23" s="193"/>
      <c r="D23" s="161"/>
      <c r="E23" s="161"/>
      <c r="F23" s="162"/>
      <c r="G23" s="160">
        <f t="shared" si="2"/>
        <v>170.09000000000009</v>
      </c>
      <c r="I23" s="127"/>
      <c r="J23" s="124"/>
      <c r="K23" s="124"/>
      <c r="L23" s="161"/>
      <c r="M23" s="161"/>
      <c r="N23" s="161"/>
      <c r="O23" s="160">
        <f t="shared" si="3"/>
        <v>140.35000000000002</v>
      </c>
    </row>
    <row r="24" spans="1:15" x14ac:dyDescent="0.2">
      <c r="A24" s="123"/>
      <c r="B24" s="124"/>
      <c r="C24" s="124"/>
      <c r="D24" s="161"/>
      <c r="E24" s="161"/>
      <c r="F24" s="162"/>
      <c r="G24" s="160">
        <f t="shared" si="2"/>
        <v>170.09000000000009</v>
      </c>
      <c r="I24" s="127"/>
      <c r="J24" s="124"/>
      <c r="K24" s="124"/>
      <c r="L24" s="161"/>
      <c r="M24" s="161"/>
      <c r="N24" s="161"/>
      <c r="O24" s="160">
        <f t="shared" si="3"/>
        <v>140.35000000000002</v>
      </c>
    </row>
    <row r="25" spans="1:15" x14ac:dyDescent="0.2">
      <c r="A25" s="123"/>
      <c r="B25" s="124"/>
      <c r="C25" s="124"/>
      <c r="D25" s="161"/>
      <c r="E25" s="161"/>
      <c r="F25" s="162"/>
      <c r="G25" s="160">
        <f t="shared" si="2"/>
        <v>170.09000000000009</v>
      </c>
      <c r="I25" s="127"/>
      <c r="J25" s="124"/>
      <c r="K25" s="124"/>
      <c r="L25" s="161"/>
      <c r="M25" s="161"/>
      <c r="N25" s="161"/>
      <c r="O25" s="160">
        <f t="shared" si="3"/>
        <v>140.35000000000002</v>
      </c>
    </row>
    <row r="26" spans="1:15" x14ac:dyDescent="0.2">
      <c r="A26" s="127"/>
      <c r="B26" s="124"/>
      <c r="C26" s="124"/>
      <c r="D26" s="161"/>
      <c r="E26" s="161"/>
      <c r="F26" s="161"/>
      <c r="G26" s="160">
        <f t="shared" si="2"/>
        <v>170.09000000000009</v>
      </c>
      <c r="I26" s="127"/>
      <c r="J26" s="124"/>
      <c r="K26" s="124"/>
      <c r="L26" s="161"/>
      <c r="M26" s="161"/>
      <c r="N26" s="161"/>
      <c r="O26" s="160">
        <f t="shared" si="3"/>
        <v>140.35000000000002</v>
      </c>
    </row>
    <row r="27" spans="1:15" x14ac:dyDescent="0.2">
      <c r="A27" s="127"/>
      <c r="B27" s="124"/>
      <c r="C27" s="124"/>
      <c r="D27" s="161"/>
      <c r="E27" s="161"/>
      <c r="F27" s="161"/>
      <c r="G27" s="160">
        <f t="shared" si="2"/>
        <v>170.09000000000009</v>
      </c>
      <c r="I27" s="127"/>
      <c r="J27" s="124"/>
      <c r="K27" s="124"/>
      <c r="L27" s="161"/>
      <c r="M27" s="161"/>
      <c r="N27" s="161"/>
      <c r="O27" s="160">
        <f t="shared" si="3"/>
        <v>140.35000000000002</v>
      </c>
    </row>
    <row r="28" spans="1:15" x14ac:dyDescent="0.2">
      <c r="A28" s="127"/>
      <c r="B28" s="124"/>
      <c r="C28" s="124"/>
      <c r="D28" s="161"/>
      <c r="E28" s="161"/>
      <c r="F28" s="161"/>
      <c r="G28" s="160">
        <f t="shared" si="2"/>
        <v>170.09000000000009</v>
      </c>
      <c r="I28" s="127"/>
      <c r="J28" s="124"/>
      <c r="K28" s="124"/>
      <c r="L28" s="161"/>
      <c r="M28" s="161"/>
      <c r="N28" s="161"/>
      <c r="O28" s="160">
        <f t="shared" si="3"/>
        <v>140.35000000000002</v>
      </c>
    </row>
    <row r="29" spans="1:15" x14ac:dyDescent="0.2">
      <c r="A29" s="127"/>
      <c r="B29" s="124"/>
      <c r="C29" s="124"/>
      <c r="D29" s="161"/>
      <c r="E29" s="161"/>
      <c r="F29" s="161"/>
      <c r="G29" s="163">
        <f t="shared" si="2"/>
        <v>170.09000000000009</v>
      </c>
      <c r="I29" s="127"/>
      <c r="J29" s="124"/>
      <c r="K29" s="124"/>
      <c r="L29" s="161"/>
      <c r="M29" s="161"/>
      <c r="N29" s="161"/>
      <c r="O29" s="160">
        <f t="shared" si="3"/>
        <v>140.35000000000002</v>
      </c>
    </row>
    <row r="30" spans="1:15" x14ac:dyDescent="0.2">
      <c r="A30" s="127"/>
      <c r="B30" s="124"/>
      <c r="C30" s="124"/>
      <c r="D30" s="161"/>
      <c r="E30" s="161"/>
      <c r="F30" s="161"/>
      <c r="G30" s="163">
        <f t="shared" si="2"/>
        <v>170.09000000000009</v>
      </c>
      <c r="I30" s="127"/>
      <c r="J30" s="124"/>
      <c r="K30" s="124"/>
      <c r="L30" s="161"/>
      <c r="M30" s="161"/>
      <c r="N30" s="161"/>
      <c r="O30" s="160">
        <f t="shared" si="3"/>
        <v>140.35000000000002</v>
      </c>
    </row>
    <row r="31" spans="1:15" ht="13.5" thickBot="1" x14ac:dyDescent="0.25">
      <c r="A31" s="128"/>
      <c r="B31" s="129"/>
      <c r="C31" s="129"/>
      <c r="D31" s="164"/>
      <c r="E31" s="164"/>
      <c r="F31" s="164"/>
      <c r="G31" s="165">
        <f>SUM(G30+D31-E31-F31)</f>
        <v>170.09000000000009</v>
      </c>
      <c r="I31" s="128"/>
      <c r="J31" s="129"/>
      <c r="K31" s="129"/>
      <c r="L31" s="164"/>
      <c r="M31" s="164"/>
      <c r="N31" s="164"/>
      <c r="O31" s="160">
        <f t="shared" si="3"/>
        <v>140.35000000000002</v>
      </c>
    </row>
    <row r="32" spans="1:15" ht="13.5" thickTop="1" x14ac:dyDescent="0.2">
      <c r="A32" s="120"/>
      <c r="B32" s="121"/>
      <c r="C32" s="121"/>
      <c r="D32" s="149"/>
      <c r="E32" s="149"/>
      <c r="F32" s="149"/>
      <c r="G32" s="150"/>
      <c r="I32" s="120"/>
      <c r="J32" s="121"/>
      <c r="K32" s="121"/>
      <c r="L32" s="149"/>
      <c r="M32" s="149"/>
      <c r="N32" s="149"/>
      <c r="O32" s="150"/>
    </row>
    <row r="33" spans="1:15" ht="13.5" thickBot="1" x14ac:dyDescent="0.25">
      <c r="A33" s="131" t="s">
        <v>3</v>
      </c>
      <c r="B33" s="132"/>
      <c r="C33" s="132"/>
      <c r="D33" s="166"/>
      <c r="E33" s="167"/>
      <c r="F33" s="167"/>
      <c r="G33" s="218">
        <f>G31</f>
        <v>170.09000000000009</v>
      </c>
      <c r="I33" s="131" t="s">
        <v>3</v>
      </c>
      <c r="J33" s="132"/>
      <c r="K33" s="132"/>
      <c r="L33" s="166"/>
      <c r="M33" s="167"/>
      <c r="N33" s="167"/>
      <c r="O33" s="218">
        <f>O31</f>
        <v>140.35000000000002</v>
      </c>
    </row>
  </sheetData>
  <sortState ref="A9:F15">
    <sortCondition ref="A9"/>
  </sortState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phoneticPr fontId="5" type="noConversion"/>
  <hyperlinks>
    <hyperlink ref="H1" location="Overall!A1" display="HOME"/>
  </hyperlinks>
  <pageMargins left="0.75" right="0.75" top="1" bottom="1" header="0.5" footer="0.5"/>
  <pageSetup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6"/>
  <sheetViews>
    <sheetView topLeftCell="D1" zoomScaleNormal="100" workbookViewId="0">
      <selection activeCell="N8" sqref="N8"/>
    </sheetView>
  </sheetViews>
  <sheetFormatPr defaultRowHeight="12.75" x14ac:dyDescent="0.2"/>
  <cols>
    <col min="1" max="1" width="11.5703125" style="148" bestFit="1" customWidth="1"/>
    <col min="2" max="2" width="11.5703125" style="148" customWidth="1"/>
    <col min="3" max="3" width="25.7109375" style="148" customWidth="1"/>
    <col min="4" max="4" width="11.85546875" style="148" customWidth="1"/>
    <col min="5" max="5" width="5.42578125" style="148" bestFit="1" customWidth="1"/>
    <col min="6" max="6" width="12" style="148" bestFit="1" customWidth="1"/>
    <col min="7" max="7" width="11.5703125" style="148" bestFit="1" customWidth="1"/>
    <col min="8" max="8" width="9.140625" style="148"/>
    <col min="9" max="9" width="11.5703125" style="148" bestFit="1" customWidth="1"/>
    <col min="10" max="10" width="11.5703125" style="148" customWidth="1"/>
    <col min="11" max="11" width="25.7109375" style="148" customWidth="1"/>
    <col min="12" max="12" width="11.85546875" style="148" customWidth="1"/>
    <col min="13" max="13" width="5.42578125" style="148" bestFit="1" customWidth="1"/>
    <col min="14" max="14" width="12" style="148" bestFit="1" customWidth="1"/>
    <col min="15" max="15" width="11.5703125" style="148" bestFit="1" customWidth="1"/>
    <col min="16" max="16384" width="9.140625" style="148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42</v>
      </c>
      <c r="B4" s="360"/>
      <c r="C4" s="360"/>
      <c r="D4" s="360"/>
      <c r="E4" s="360"/>
      <c r="F4" s="360"/>
      <c r="G4" s="361"/>
      <c r="I4" s="359" t="s">
        <v>42</v>
      </c>
      <c r="J4" s="360"/>
      <c r="K4" s="360"/>
      <c r="L4" s="360"/>
      <c r="M4" s="360"/>
      <c r="N4" s="360"/>
      <c r="O4" s="361"/>
    </row>
    <row r="5" spans="1:15" ht="18" customHeight="1" x14ac:dyDescent="0.2">
      <c r="A5" s="362" t="s">
        <v>78</v>
      </c>
      <c r="B5" s="371"/>
      <c r="C5" s="371"/>
      <c r="D5" s="371"/>
      <c r="E5" s="371"/>
      <c r="F5" s="371"/>
      <c r="G5" s="372"/>
      <c r="H5" s="151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H6" s="152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53" t="s">
        <v>1</v>
      </c>
      <c r="B7" s="223" t="s">
        <v>12</v>
      </c>
      <c r="C7" s="154" t="s">
        <v>0</v>
      </c>
      <c r="D7" s="155" t="s">
        <v>2</v>
      </c>
      <c r="E7" s="261" t="s">
        <v>8</v>
      </c>
      <c r="F7" s="155" t="s">
        <v>5</v>
      </c>
      <c r="G7" s="156" t="s">
        <v>6</v>
      </c>
      <c r="I7" s="153" t="s">
        <v>1</v>
      </c>
      <c r="J7" s="223" t="s">
        <v>12</v>
      </c>
      <c r="K7" s="154" t="s">
        <v>0</v>
      </c>
      <c r="L7" s="155" t="s">
        <v>2</v>
      </c>
      <c r="M7" s="261" t="s">
        <v>8</v>
      </c>
      <c r="N7" s="155" t="s">
        <v>5</v>
      </c>
      <c r="O7" s="156" t="s">
        <v>6</v>
      </c>
    </row>
    <row r="8" spans="1:15" x14ac:dyDescent="0.2">
      <c r="A8" s="257"/>
      <c r="B8" s="247"/>
      <c r="C8" s="247" t="s">
        <v>80</v>
      </c>
      <c r="D8" s="258">
        <v>977.82</v>
      </c>
      <c r="E8" s="258"/>
      <c r="F8" s="258"/>
      <c r="G8" s="259">
        <f>D8</f>
        <v>977.82</v>
      </c>
      <c r="I8" s="257"/>
      <c r="J8" s="247"/>
      <c r="K8" s="247" t="s">
        <v>84</v>
      </c>
      <c r="L8" s="258">
        <v>2204.2600000000002</v>
      </c>
      <c r="M8" s="258"/>
      <c r="N8" s="258"/>
      <c r="O8" s="259">
        <f>L8</f>
        <v>2204.2600000000002</v>
      </c>
    </row>
    <row r="9" spans="1:15" s="256" customFormat="1" x14ac:dyDescent="0.2">
      <c r="A9" s="157">
        <v>42653</v>
      </c>
      <c r="B9" s="241"/>
      <c r="C9" s="280" t="s">
        <v>105</v>
      </c>
      <c r="D9" s="158"/>
      <c r="E9" s="158"/>
      <c r="F9" s="159">
        <v>105</v>
      </c>
      <c r="G9" s="160">
        <f t="shared" ref="G9:G14" si="0">SUM(G8+D9-E9-F9)</f>
        <v>872.82</v>
      </c>
      <c r="I9" s="123"/>
      <c r="J9" s="193"/>
      <c r="K9" s="281"/>
      <c r="L9" s="161"/>
      <c r="M9" s="161"/>
      <c r="N9" s="162"/>
      <c r="O9" s="160">
        <f t="shared" ref="O9:O24" si="1">SUM(O8+L9-M9-N9)</f>
        <v>2204.2600000000002</v>
      </c>
    </row>
    <row r="10" spans="1:15" s="256" customFormat="1" x14ac:dyDescent="0.2">
      <c r="A10" s="157">
        <v>42704</v>
      </c>
      <c r="B10" s="241"/>
      <c r="C10" s="280" t="s">
        <v>105</v>
      </c>
      <c r="D10" s="158"/>
      <c r="E10" s="158"/>
      <c r="F10" s="159">
        <v>138</v>
      </c>
      <c r="G10" s="160">
        <f t="shared" si="0"/>
        <v>734.82</v>
      </c>
      <c r="I10" s="157"/>
      <c r="J10" s="241"/>
      <c r="K10" s="280"/>
      <c r="L10" s="158"/>
      <c r="M10" s="158"/>
      <c r="N10" s="159"/>
      <c r="O10" s="160">
        <f t="shared" si="1"/>
        <v>2204.2600000000002</v>
      </c>
    </row>
    <row r="11" spans="1:15" s="256" customFormat="1" x14ac:dyDescent="0.2">
      <c r="A11" s="157"/>
      <c r="B11" s="241"/>
      <c r="C11" s="280"/>
      <c r="D11" s="158"/>
      <c r="E11" s="158"/>
      <c r="F11" s="159"/>
      <c r="G11" s="160">
        <f t="shared" si="0"/>
        <v>734.82</v>
      </c>
      <c r="I11" s="157"/>
      <c r="J11" s="241"/>
      <c r="K11" s="280"/>
      <c r="L11" s="158"/>
      <c r="M11" s="158"/>
      <c r="N11" s="159"/>
      <c r="O11" s="160">
        <f t="shared" si="1"/>
        <v>2204.2600000000002</v>
      </c>
    </row>
    <row r="12" spans="1:15" x14ac:dyDescent="0.2">
      <c r="A12" s="123"/>
      <c r="B12" s="193"/>
      <c r="C12" s="281"/>
      <c r="D12" s="161"/>
      <c r="E12" s="161"/>
      <c r="F12" s="162"/>
      <c r="G12" s="160">
        <f t="shared" si="0"/>
        <v>734.82</v>
      </c>
      <c r="H12" s="177"/>
      <c r="I12" s="123"/>
      <c r="J12" s="193"/>
      <c r="K12" s="281"/>
      <c r="L12" s="161"/>
      <c r="M12" s="161"/>
      <c r="N12" s="162"/>
      <c r="O12" s="160">
        <f t="shared" si="1"/>
        <v>2204.2600000000002</v>
      </c>
    </row>
    <row r="13" spans="1:15" x14ac:dyDescent="0.2">
      <c r="A13" s="123"/>
      <c r="B13" s="193"/>
      <c r="C13" s="281"/>
      <c r="D13" s="161"/>
      <c r="E13" s="161"/>
      <c r="F13" s="162"/>
      <c r="G13" s="160">
        <f t="shared" si="0"/>
        <v>734.82</v>
      </c>
      <c r="H13" s="177"/>
      <c r="I13" s="123"/>
      <c r="J13" s="193"/>
      <c r="K13" s="281"/>
      <c r="L13" s="161"/>
      <c r="M13" s="161"/>
      <c r="N13" s="162"/>
      <c r="O13" s="160">
        <f t="shared" si="1"/>
        <v>2204.2600000000002</v>
      </c>
    </row>
    <row r="14" spans="1:15" x14ac:dyDescent="0.2">
      <c r="A14" s="123"/>
      <c r="B14" s="124"/>
      <c r="C14" s="282"/>
      <c r="D14" s="161"/>
      <c r="E14" s="161"/>
      <c r="F14" s="162"/>
      <c r="G14" s="160">
        <f t="shared" si="0"/>
        <v>734.82</v>
      </c>
      <c r="H14" s="177"/>
      <c r="I14" s="123"/>
      <c r="J14" s="124"/>
      <c r="K14" s="282"/>
      <c r="L14" s="161"/>
      <c r="M14" s="161"/>
      <c r="N14" s="162"/>
      <c r="O14" s="160">
        <f t="shared" si="1"/>
        <v>2204.2600000000002</v>
      </c>
    </row>
    <row r="15" spans="1:15" ht="12" customHeight="1" x14ac:dyDescent="0.2">
      <c r="A15" s="123"/>
      <c r="B15" s="126"/>
      <c r="C15" s="281"/>
      <c r="D15" s="161"/>
      <c r="E15" s="161"/>
      <c r="F15" s="162"/>
      <c r="G15" s="160">
        <f t="shared" ref="G15:G24" si="2">SUM(G14+D15-E15-F15)</f>
        <v>734.82</v>
      </c>
      <c r="I15" s="123"/>
      <c r="J15" s="126"/>
      <c r="K15" s="281"/>
      <c r="L15" s="161"/>
      <c r="M15" s="161"/>
      <c r="N15" s="162"/>
      <c r="O15" s="160">
        <f t="shared" si="1"/>
        <v>2204.2600000000002</v>
      </c>
    </row>
    <row r="16" spans="1:15" ht="12" customHeight="1" x14ac:dyDescent="0.2">
      <c r="A16" s="123"/>
      <c r="B16" s="193"/>
      <c r="C16" s="281"/>
      <c r="D16" s="161"/>
      <c r="E16" s="161"/>
      <c r="F16" s="162"/>
      <c r="G16" s="160">
        <f t="shared" si="2"/>
        <v>734.82</v>
      </c>
      <c r="I16" s="123"/>
      <c r="J16" s="193"/>
      <c r="K16" s="281"/>
      <c r="L16" s="161"/>
      <c r="M16" s="161"/>
      <c r="N16" s="162"/>
      <c r="O16" s="160">
        <f t="shared" si="1"/>
        <v>2204.2600000000002</v>
      </c>
    </row>
    <row r="17" spans="1:15" x14ac:dyDescent="0.2">
      <c r="A17" s="127"/>
      <c r="B17" s="124"/>
      <c r="C17" s="124"/>
      <c r="D17" s="161"/>
      <c r="E17" s="161"/>
      <c r="F17" s="161"/>
      <c r="G17" s="160">
        <f t="shared" si="2"/>
        <v>734.82</v>
      </c>
      <c r="I17" s="127"/>
      <c r="J17" s="124"/>
      <c r="K17" s="124"/>
      <c r="L17" s="161"/>
      <c r="M17" s="161"/>
      <c r="N17" s="161"/>
      <c r="O17" s="160">
        <f t="shared" si="1"/>
        <v>2204.2600000000002</v>
      </c>
    </row>
    <row r="18" spans="1:15" x14ac:dyDescent="0.2">
      <c r="A18" s="127"/>
      <c r="B18" s="124"/>
      <c r="C18" s="124"/>
      <c r="D18" s="161"/>
      <c r="E18" s="161"/>
      <c r="F18" s="161"/>
      <c r="G18" s="160">
        <f t="shared" si="2"/>
        <v>734.82</v>
      </c>
      <c r="I18" s="127"/>
      <c r="J18" s="124"/>
      <c r="K18" s="124"/>
      <c r="L18" s="161"/>
      <c r="M18" s="161"/>
      <c r="N18" s="161"/>
      <c r="O18" s="160">
        <f t="shared" si="1"/>
        <v>2204.2600000000002</v>
      </c>
    </row>
    <row r="19" spans="1:15" x14ac:dyDescent="0.2">
      <c r="A19" s="127"/>
      <c r="B19" s="124"/>
      <c r="C19" s="124"/>
      <c r="D19" s="161"/>
      <c r="E19" s="161"/>
      <c r="F19" s="161"/>
      <c r="G19" s="160">
        <f t="shared" si="2"/>
        <v>734.82</v>
      </c>
      <c r="I19" s="127"/>
      <c r="J19" s="124"/>
      <c r="K19" s="124"/>
      <c r="L19" s="161"/>
      <c r="M19" s="161"/>
      <c r="N19" s="161"/>
      <c r="O19" s="160">
        <f t="shared" si="1"/>
        <v>2204.2600000000002</v>
      </c>
    </row>
    <row r="20" spans="1:15" x14ac:dyDescent="0.2">
      <c r="A20" s="127"/>
      <c r="B20" s="124"/>
      <c r="C20" s="124"/>
      <c r="D20" s="161"/>
      <c r="E20" s="161"/>
      <c r="F20" s="161"/>
      <c r="G20" s="160">
        <f t="shared" si="2"/>
        <v>734.82</v>
      </c>
      <c r="I20" s="127"/>
      <c r="J20" s="124"/>
      <c r="K20" s="124"/>
      <c r="L20" s="161"/>
      <c r="M20" s="161"/>
      <c r="N20" s="161"/>
      <c r="O20" s="160">
        <f t="shared" si="1"/>
        <v>2204.2600000000002</v>
      </c>
    </row>
    <row r="21" spans="1:15" x14ac:dyDescent="0.2">
      <c r="A21" s="127"/>
      <c r="B21" s="124"/>
      <c r="C21" s="124"/>
      <c r="D21" s="161"/>
      <c r="E21" s="161"/>
      <c r="F21" s="161"/>
      <c r="G21" s="160">
        <f t="shared" si="2"/>
        <v>734.82</v>
      </c>
      <c r="I21" s="127"/>
      <c r="J21" s="124"/>
      <c r="K21" s="124"/>
      <c r="L21" s="161"/>
      <c r="M21" s="161"/>
      <c r="N21" s="161"/>
      <c r="O21" s="160">
        <f t="shared" si="1"/>
        <v>2204.2600000000002</v>
      </c>
    </row>
    <row r="22" spans="1:15" x14ac:dyDescent="0.2">
      <c r="A22" s="127"/>
      <c r="B22" s="124"/>
      <c r="C22" s="124"/>
      <c r="D22" s="161"/>
      <c r="E22" s="161"/>
      <c r="F22" s="161"/>
      <c r="G22" s="160">
        <f t="shared" si="2"/>
        <v>734.82</v>
      </c>
      <c r="I22" s="127"/>
      <c r="J22" s="124"/>
      <c r="K22" s="124"/>
      <c r="L22" s="161"/>
      <c r="M22" s="161"/>
      <c r="N22" s="161"/>
      <c r="O22" s="160">
        <f t="shared" si="1"/>
        <v>2204.2600000000002</v>
      </c>
    </row>
    <row r="23" spans="1:15" x14ac:dyDescent="0.2">
      <c r="A23" s="127"/>
      <c r="B23" s="124"/>
      <c r="C23" s="124"/>
      <c r="D23" s="161"/>
      <c r="E23" s="161"/>
      <c r="F23" s="161"/>
      <c r="G23" s="160">
        <f t="shared" si="2"/>
        <v>734.82</v>
      </c>
      <c r="I23" s="127"/>
      <c r="J23" s="124"/>
      <c r="K23" s="124"/>
      <c r="L23" s="161"/>
      <c r="M23" s="161"/>
      <c r="N23" s="161"/>
      <c r="O23" s="160">
        <f t="shared" si="1"/>
        <v>2204.2600000000002</v>
      </c>
    </row>
    <row r="24" spans="1:15" ht="13.5" thickBot="1" x14ac:dyDescent="0.25">
      <c r="A24" s="128"/>
      <c r="B24" s="129"/>
      <c r="C24" s="129"/>
      <c r="D24" s="164"/>
      <c r="E24" s="164"/>
      <c r="F24" s="164"/>
      <c r="G24" s="160">
        <f t="shared" si="2"/>
        <v>734.82</v>
      </c>
      <c r="I24" s="128"/>
      <c r="J24" s="129"/>
      <c r="K24" s="129"/>
      <c r="L24" s="164"/>
      <c r="M24" s="164"/>
      <c r="N24" s="164"/>
      <c r="O24" s="160">
        <f t="shared" si="1"/>
        <v>2204.2600000000002</v>
      </c>
    </row>
    <row r="25" spans="1:15" ht="13.5" thickTop="1" x14ac:dyDescent="0.2">
      <c r="A25" s="120"/>
      <c r="B25" s="121"/>
      <c r="C25" s="121"/>
      <c r="D25" s="149"/>
      <c r="E25" s="149"/>
      <c r="F25" s="149"/>
      <c r="G25" s="150"/>
      <c r="I25" s="120"/>
      <c r="J25" s="121"/>
      <c r="K25" s="121"/>
      <c r="L25" s="149"/>
      <c r="M25" s="149"/>
      <c r="N25" s="149"/>
      <c r="O25" s="150"/>
    </row>
    <row r="26" spans="1:15" ht="13.5" thickBot="1" x14ac:dyDescent="0.25">
      <c r="A26" s="131" t="s">
        <v>3</v>
      </c>
      <c r="B26" s="132"/>
      <c r="C26" s="132"/>
      <c r="D26" s="166"/>
      <c r="E26" s="167"/>
      <c r="F26" s="167"/>
      <c r="G26" s="218">
        <f>G24</f>
        <v>734.82</v>
      </c>
      <c r="I26" s="131" t="s">
        <v>3</v>
      </c>
      <c r="J26" s="132"/>
      <c r="K26" s="132"/>
      <c r="L26" s="166"/>
      <c r="M26" s="167"/>
      <c r="N26" s="167"/>
      <c r="O26" s="218">
        <f>O24</f>
        <v>2204.2600000000002</v>
      </c>
    </row>
  </sheetData>
  <mergeCells count="12">
    <mergeCell ref="A1:G1"/>
    <mergeCell ref="A2:G2"/>
    <mergeCell ref="A3:G3"/>
    <mergeCell ref="A4:G4"/>
    <mergeCell ref="A6:G6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E1" zoomScaleNormal="100" workbookViewId="0">
      <selection activeCell="P9" sqref="P9"/>
    </sheetView>
  </sheetViews>
  <sheetFormatPr defaultRowHeight="12.75" x14ac:dyDescent="0.2"/>
  <cols>
    <col min="1" max="1" width="11.5703125" style="256" bestFit="1" customWidth="1"/>
    <col min="2" max="2" width="11.5703125" style="256" customWidth="1"/>
    <col min="3" max="3" width="25.7109375" style="256" customWidth="1"/>
    <col min="4" max="4" width="11.85546875" style="256" customWidth="1"/>
    <col min="5" max="5" width="5.42578125" style="256" bestFit="1" customWidth="1"/>
    <col min="6" max="6" width="12" style="256" bestFit="1" customWidth="1"/>
    <col min="7" max="7" width="11.5703125" style="256" bestFit="1" customWidth="1"/>
    <col min="8" max="8" width="9.140625" style="256"/>
    <col min="9" max="9" width="11.5703125" style="256" bestFit="1" customWidth="1"/>
    <col min="10" max="10" width="11.5703125" style="256" customWidth="1"/>
    <col min="11" max="11" width="25.7109375" style="256" customWidth="1"/>
    <col min="12" max="12" width="11.85546875" style="256" customWidth="1"/>
    <col min="13" max="13" width="5.42578125" style="256" bestFit="1" customWidth="1"/>
    <col min="14" max="14" width="12" style="256" bestFit="1" customWidth="1"/>
    <col min="15" max="15" width="11.5703125" style="256" bestFit="1" customWidth="1"/>
    <col min="16" max="16384" width="9.140625" style="256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0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136</v>
      </c>
      <c r="B4" s="360"/>
      <c r="C4" s="360"/>
      <c r="D4" s="360"/>
      <c r="E4" s="360"/>
      <c r="F4" s="360"/>
      <c r="G4" s="361"/>
      <c r="I4" s="359" t="s">
        <v>136</v>
      </c>
      <c r="J4" s="360"/>
      <c r="K4" s="360"/>
      <c r="L4" s="360"/>
      <c r="M4" s="360"/>
      <c r="N4" s="360"/>
      <c r="O4" s="361"/>
    </row>
    <row r="5" spans="1:15" ht="18" customHeight="1" x14ac:dyDescent="0.2">
      <c r="A5" s="362" t="s">
        <v>78</v>
      </c>
      <c r="B5" s="371"/>
      <c r="C5" s="371"/>
      <c r="D5" s="371"/>
      <c r="E5" s="371"/>
      <c r="F5" s="371"/>
      <c r="G5" s="372"/>
      <c r="H5" s="151"/>
      <c r="I5" s="362" t="s">
        <v>78</v>
      </c>
      <c r="J5" s="371"/>
      <c r="K5" s="371"/>
      <c r="L5" s="371"/>
      <c r="M5" s="371"/>
      <c r="N5" s="371"/>
      <c r="O5" s="372"/>
    </row>
    <row r="6" spans="1:15" ht="13.5" thickBot="1" x14ac:dyDescent="0.25">
      <c r="A6" s="347" t="s">
        <v>96</v>
      </c>
      <c r="B6" s="348"/>
      <c r="C6" s="348"/>
      <c r="D6" s="348"/>
      <c r="E6" s="348"/>
      <c r="F6" s="348"/>
      <c r="G6" s="349"/>
      <c r="H6" s="152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153" t="s">
        <v>1</v>
      </c>
      <c r="B7" s="223" t="s">
        <v>12</v>
      </c>
      <c r="C7" s="154" t="s">
        <v>0</v>
      </c>
      <c r="D7" s="155" t="s">
        <v>2</v>
      </c>
      <c r="E7" s="261" t="s">
        <v>8</v>
      </c>
      <c r="F7" s="155" t="s">
        <v>5</v>
      </c>
      <c r="G7" s="156" t="s">
        <v>6</v>
      </c>
      <c r="I7" s="153" t="s">
        <v>1</v>
      </c>
      <c r="J7" s="223" t="s">
        <v>12</v>
      </c>
      <c r="K7" s="154" t="s">
        <v>0</v>
      </c>
      <c r="L7" s="155" t="s">
        <v>2</v>
      </c>
      <c r="M7" s="261" t="s">
        <v>8</v>
      </c>
      <c r="N7" s="155" t="s">
        <v>5</v>
      </c>
      <c r="O7" s="156" t="s">
        <v>6</v>
      </c>
    </row>
    <row r="8" spans="1:15" x14ac:dyDescent="0.2">
      <c r="A8" s="257"/>
      <c r="B8" s="247"/>
      <c r="C8" s="247" t="s">
        <v>80</v>
      </c>
      <c r="D8" s="258">
        <v>374</v>
      </c>
      <c r="E8" s="258"/>
      <c r="F8" s="258"/>
      <c r="G8" s="259">
        <f>D8</f>
        <v>374</v>
      </c>
      <c r="I8" s="257"/>
      <c r="J8" s="247"/>
      <c r="K8" s="247" t="s">
        <v>84</v>
      </c>
      <c r="L8" s="258"/>
      <c r="M8" s="258"/>
      <c r="N8" s="258"/>
      <c r="O8" s="259">
        <f>L8</f>
        <v>0</v>
      </c>
    </row>
    <row r="9" spans="1:15" x14ac:dyDescent="0.2">
      <c r="A9" s="157">
        <v>42653</v>
      </c>
      <c r="B9" s="241"/>
      <c r="C9" s="280"/>
      <c r="D9" s="158"/>
      <c r="E9" s="158"/>
      <c r="F9" s="159"/>
      <c r="G9" s="160">
        <f t="shared" ref="G9:G24" si="0">SUM(G8+D9-E9-F9)</f>
        <v>374</v>
      </c>
      <c r="I9" s="123"/>
      <c r="J9" s="193"/>
      <c r="K9" s="281"/>
      <c r="L9" s="161"/>
      <c r="M9" s="161"/>
      <c r="N9" s="162"/>
      <c r="O9" s="160">
        <f t="shared" ref="O9:O24" si="1">SUM(O8+L9-M9-N9)</f>
        <v>0</v>
      </c>
    </row>
    <row r="10" spans="1:15" x14ac:dyDescent="0.2">
      <c r="A10" s="157"/>
      <c r="B10" s="241"/>
      <c r="C10" s="280"/>
      <c r="D10" s="158"/>
      <c r="E10" s="158"/>
      <c r="F10" s="159"/>
      <c r="G10" s="160">
        <f t="shared" si="0"/>
        <v>374</v>
      </c>
      <c r="I10" s="157"/>
      <c r="J10" s="241"/>
      <c r="K10" s="280"/>
      <c r="L10" s="158"/>
      <c r="M10" s="158"/>
      <c r="N10" s="159"/>
      <c r="O10" s="160">
        <f t="shared" si="1"/>
        <v>0</v>
      </c>
    </row>
    <row r="11" spans="1:15" x14ac:dyDescent="0.2">
      <c r="A11" s="157"/>
      <c r="B11" s="241"/>
      <c r="C11" s="280"/>
      <c r="D11" s="158"/>
      <c r="E11" s="158"/>
      <c r="F11" s="159"/>
      <c r="G11" s="160">
        <f t="shared" si="0"/>
        <v>374</v>
      </c>
      <c r="I11" s="157"/>
      <c r="J11" s="241"/>
      <c r="K11" s="280"/>
      <c r="L11" s="158"/>
      <c r="M11" s="158"/>
      <c r="N11" s="159"/>
      <c r="O11" s="160">
        <f t="shared" si="1"/>
        <v>0</v>
      </c>
    </row>
    <row r="12" spans="1:15" x14ac:dyDescent="0.2">
      <c r="A12" s="123"/>
      <c r="B12" s="193"/>
      <c r="C12" s="281"/>
      <c r="D12" s="161"/>
      <c r="E12" s="161"/>
      <c r="F12" s="162"/>
      <c r="G12" s="160">
        <f t="shared" si="0"/>
        <v>374</v>
      </c>
      <c r="H12" s="177"/>
      <c r="I12" s="123"/>
      <c r="J12" s="193"/>
      <c r="K12" s="281"/>
      <c r="L12" s="161"/>
      <c r="M12" s="161"/>
      <c r="N12" s="162"/>
      <c r="O12" s="160">
        <f t="shared" si="1"/>
        <v>0</v>
      </c>
    </row>
    <row r="13" spans="1:15" x14ac:dyDescent="0.2">
      <c r="A13" s="123"/>
      <c r="B13" s="193"/>
      <c r="C13" s="281"/>
      <c r="D13" s="161"/>
      <c r="E13" s="161"/>
      <c r="F13" s="162"/>
      <c r="G13" s="160">
        <f t="shared" si="0"/>
        <v>374</v>
      </c>
      <c r="H13" s="177"/>
      <c r="I13" s="123"/>
      <c r="J13" s="193"/>
      <c r="K13" s="281"/>
      <c r="L13" s="161"/>
      <c r="M13" s="161"/>
      <c r="N13" s="162"/>
      <c r="O13" s="160">
        <f t="shared" si="1"/>
        <v>0</v>
      </c>
    </row>
    <row r="14" spans="1:15" x14ac:dyDescent="0.2">
      <c r="A14" s="123"/>
      <c r="B14" s="124"/>
      <c r="C14" s="282"/>
      <c r="D14" s="161"/>
      <c r="E14" s="161"/>
      <c r="F14" s="162"/>
      <c r="G14" s="160">
        <f t="shared" si="0"/>
        <v>374</v>
      </c>
      <c r="H14" s="177"/>
      <c r="I14" s="123"/>
      <c r="J14" s="124"/>
      <c r="K14" s="282"/>
      <c r="L14" s="161"/>
      <c r="M14" s="161"/>
      <c r="N14" s="162"/>
      <c r="O14" s="160">
        <f t="shared" si="1"/>
        <v>0</v>
      </c>
    </row>
    <row r="15" spans="1:15" ht="12" customHeight="1" x14ac:dyDescent="0.2">
      <c r="A15" s="123"/>
      <c r="B15" s="126"/>
      <c r="C15" s="281"/>
      <c r="D15" s="161"/>
      <c r="E15" s="161"/>
      <c r="F15" s="162"/>
      <c r="G15" s="160">
        <f t="shared" si="0"/>
        <v>374</v>
      </c>
      <c r="I15" s="123"/>
      <c r="J15" s="126"/>
      <c r="K15" s="281"/>
      <c r="L15" s="161"/>
      <c r="M15" s="161"/>
      <c r="N15" s="162"/>
      <c r="O15" s="160">
        <f t="shared" si="1"/>
        <v>0</v>
      </c>
    </row>
    <row r="16" spans="1:15" ht="12" customHeight="1" x14ac:dyDescent="0.2">
      <c r="A16" s="123"/>
      <c r="B16" s="193"/>
      <c r="C16" s="281"/>
      <c r="D16" s="161"/>
      <c r="E16" s="161"/>
      <c r="F16" s="162"/>
      <c r="G16" s="160">
        <f t="shared" si="0"/>
        <v>374</v>
      </c>
      <c r="I16" s="123"/>
      <c r="J16" s="193"/>
      <c r="K16" s="281"/>
      <c r="L16" s="161"/>
      <c r="M16" s="161"/>
      <c r="N16" s="162"/>
      <c r="O16" s="160">
        <f t="shared" si="1"/>
        <v>0</v>
      </c>
    </row>
    <row r="17" spans="1:15" x14ac:dyDescent="0.2">
      <c r="A17" s="127"/>
      <c r="B17" s="124"/>
      <c r="C17" s="124"/>
      <c r="D17" s="161"/>
      <c r="E17" s="161"/>
      <c r="F17" s="161"/>
      <c r="G17" s="160">
        <f t="shared" si="0"/>
        <v>374</v>
      </c>
      <c r="I17" s="127"/>
      <c r="J17" s="124"/>
      <c r="K17" s="124"/>
      <c r="L17" s="161"/>
      <c r="M17" s="161"/>
      <c r="N17" s="161"/>
      <c r="O17" s="160">
        <f t="shared" si="1"/>
        <v>0</v>
      </c>
    </row>
    <row r="18" spans="1:15" x14ac:dyDescent="0.2">
      <c r="A18" s="127"/>
      <c r="B18" s="124"/>
      <c r="C18" s="124"/>
      <c r="D18" s="161"/>
      <c r="E18" s="161"/>
      <c r="F18" s="161"/>
      <c r="G18" s="160">
        <f t="shared" si="0"/>
        <v>374</v>
      </c>
      <c r="I18" s="127"/>
      <c r="J18" s="124"/>
      <c r="K18" s="124"/>
      <c r="L18" s="161"/>
      <c r="M18" s="161"/>
      <c r="N18" s="161"/>
      <c r="O18" s="160">
        <f t="shared" si="1"/>
        <v>0</v>
      </c>
    </row>
    <row r="19" spans="1:15" x14ac:dyDescent="0.2">
      <c r="A19" s="127"/>
      <c r="B19" s="124"/>
      <c r="C19" s="124"/>
      <c r="D19" s="161"/>
      <c r="E19" s="161"/>
      <c r="F19" s="161"/>
      <c r="G19" s="160">
        <f t="shared" si="0"/>
        <v>374</v>
      </c>
      <c r="I19" s="127"/>
      <c r="J19" s="124"/>
      <c r="K19" s="124"/>
      <c r="L19" s="161"/>
      <c r="M19" s="161"/>
      <c r="N19" s="161"/>
      <c r="O19" s="160">
        <f t="shared" si="1"/>
        <v>0</v>
      </c>
    </row>
    <row r="20" spans="1:15" x14ac:dyDescent="0.2">
      <c r="A20" s="127"/>
      <c r="B20" s="124"/>
      <c r="C20" s="124"/>
      <c r="D20" s="161"/>
      <c r="E20" s="161"/>
      <c r="F20" s="161"/>
      <c r="G20" s="160">
        <f t="shared" si="0"/>
        <v>374</v>
      </c>
      <c r="I20" s="127"/>
      <c r="J20" s="124"/>
      <c r="K20" s="124"/>
      <c r="L20" s="161"/>
      <c r="M20" s="161"/>
      <c r="N20" s="161"/>
      <c r="O20" s="160">
        <f t="shared" si="1"/>
        <v>0</v>
      </c>
    </row>
    <row r="21" spans="1:15" x14ac:dyDescent="0.2">
      <c r="A21" s="127"/>
      <c r="B21" s="124"/>
      <c r="C21" s="124"/>
      <c r="D21" s="161"/>
      <c r="E21" s="161"/>
      <c r="F21" s="161"/>
      <c r="G21" s="160">
        <f t="shared" si="0"/>
        <v>374</v>
      </c>
      <c r="I21" s="127"/>
      <c r="J21" s="124"/>
      <c r="K21" s="124"/>
      <c r="L21" s="161"/>
      <c r="M21" s="161"/>
      <c r="N21" s="161"/>
      <c r="O21" s="160">
        <f t="shared" si="1"/>
        <v>0</v>
      </c>
    </row>
    <row r="22" spans="1:15" x14ac:dyDescent="0.2">
      <c r="A22" s="127"/>
      <c r="B22" s="124"/>
      <c r="C22" s="124"/>
      <c r="D22" s="161"/>
      <c r="E22" s="161"/>
      <c r="F22" s="161"/>
      <c r="G22" s="160">
        <f t="shared" si="0"/>
        <v>374</v>
      </c>
      <c r="I22" s="127"/>
      <c r="J22" s="124"/>
      <c r="K22" s="124"/>
      <c r="L22" s="161"/>
      <c r="M22" s="161"/>
      <c r="N22" s="161"/>
      <c r="O22" s="160">
        <f t="shared" si="1"/>
        <v>0</v>
      </c>
    </row>
    <row r="23" spans="1:15" x14ac:dyDescent="0.2">
      <c r="A23" s="127"/>
      <c r="B23" s="124"/>
      <c r="C23" s="124"/>
      <c r="D23" s="161"/>
      <c r="E23" s="161"/>
      <c r="F23" s="161"/>
      <c r="G23" s="160">
        <f t="shared" si="0"/>
        <v>374</v>
      </c>
      <c r="I23" s="127"/>
      <c r="J23" s="124"/>
      <c r="K23" s="124"/>
      <c r="L23" s="161"/>
      <c r="M23" s="161"/>
      <c r="N23" s="161"/>
      <c r="O23" s="160">
        <f t="shared" si="1"/>
        <v>0</v>
      </c>
    </row>
    <row r="24" spans="1:15" ht="13.5" thickBot="1" x14ac:dyDescent="0.25">
      <c r="A24" s="128"/>
      <c r="B24" s="129"/>
      <c r="C24" s="129"/>
      <c r="D24" s="164"/>
      <c r="E24" s="164"/>
      <c r="F24" s="164"/>
      <c r="G24" s="160">
        <f t="shared" si="0"/>
        <v>374</v>
      </c>
      <c r="I24" s="128"/>
      <c r="J24" s="129"/>
      <c r="K24" s="129"/>
      <c r="L24" s="164"/>
      <c r="M24" s="164"/>
      <c r="N24" s="164"/>
      <c r="O24" s="160">
        <f t="shared" si="1"/>
        <v>0</v>
      </c>
    </row>
    <row r="25" spans="1:15" ht="13.5" thickTop="1" x14ac:dyDescent="0.2">
      <c r="A25" s="120"/>
      <c r="B25" s="121"/>
      <c r="C25" s="121"/>
      <c r="D25" s="149"/>
      <c r="E25" s="149"/>
      <c r="F25" s="149"/>
      <c r="G25" s="150"/>
      <c r="I25" s="120"/>
      <c r="J25" s="121"/>
      <c r="K25" s="121"/>
      <c r="L25" s="149"/>
      <c r="M25" s="149"/>
      <c r="N25" s="149"/>
      <c r="O25" s="150"/>
    </row>
    <row r="26" spans="1:15" ht="13.5" thickBot="1" x14ac:dyDescent="0.25">
      <c r="A26" s="131" t="s">
        <v>3</v>
      </c>
      <c r="B26" s="132"/>
      <c r="C26" s="132"/>
      <c r="D26" s="166"/>
      <c r="E26" s="167"/>
      <c r="F26" s="167"/>
      <c r="G26" s="218">
        <f>G24</f>
        <v>374</v>
      </c>
      <c r="I26" s="131" t="s">
        <v>3</v>
      </c>
      <c r="J26" s="132"/>
      <c r="K26" s="132"/>
      <c r="L26" s="166"/>
      <c r="M26" s="167"/>
      <c r="N26" s="167"/>
      <c r="O26" s="218">
        <f>O24</f>
        <v>0</v>
      </c>
    </row>
  </sheetData>
  <mergeCells count="12">
    <mergeCell ref="A4:G4"/>
    <mergeCell ref="I4:O4"/>
    <mergeCell ref="A5:G5"/>
    <mergeCell ref="I5:O5"/>
    <mergeCell ref="A6:G6"/>
    <mergeCell ref="I6:O6"/>
    <mergeCell ref="A1:G1"/>
    <mergeCell ref="I1:O1"/>
    <mergeCell ref="A2:G2"/>
    <mergeCell ref="I2:O2"/>
    <mergeCell ref="A3:G3"/>
    <mergeCell ref="I3:O3"/>
  </mergeCells>
  <hyperlinks>
    <hyperlink ref="H1" location="Overall!A1" display="HOME"/>
  </hyperlinks>
  <pageMargins left="0.7" right="0.7" top="0.75" bottom="0.75" header="0.3" footer="0.3"/>
  <pageSetup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topLeftCell="D1" workbookViewId="0">
      <selection activeCell="O8" sqref="O8"/>
    </sheetView>
  </sheetViews>
  <sheetFormatPr defaultRowHeight="12.75" x14ac:dyDescent="0.2"/>
  <cols>
    <col min="1" max="1" width="10.28515625" style="256" customWidth="1"/>
    <col min="2" max="2" width="11.7109375" style="256" customWidth="1"/>
    <col min="3" max="3" width="34.42578125" style="256" customWidth="1"/>
    <col min="4" max="4" width="10.28515625" style="256" bestFit="1" customWidth="1"/>
    <col min="5" max="5" width="5.42578125" style="256" bestFit="1" customWidth="1"/>
    <col min="6" max="6" width="10.28515625" style="309" bestFit="1" customWidth="1"/>
    <col min="7" max="7" width="10.28515625" style="256" bestFit="1" customWidth="1"/>
    <col min="8" max="8" width="9.140625" style="256"/>
    <col min="9" max="9" width="10.28515625" style="256" customWidth="1"/>
    <col min="10" max="10" width="11.7109375" style="256" customWidth="1"/>
    <col min="11" max="11" width="34.42578125" style="256" customWidth="1"/>
    <col min="12" max="12" width="10.28515625" style="256" bestFit="1" customWidth="1"/>
    <col min="13" max="13" width="5.42578125" style="256" bestFit="1" customWidth="1"/>
    <col min="14" max="15" width="10.28515625" style="256" bestFit="1" customWidth="1"/>
    <col min="16" max="16384" width="9.140625" style="256"/>
  </cols>
  <sheetData>
    <row r="1" spans="1:15" x14ac:dyDescent="0.2">
      <c r="A1" s="350" t="s">
        <v>11</v>
      </c>
      <c r="B1" s="365"/>
      <c r="C1" s="365"/>
      <c r="D1" s="365"/>
      <c r="E1" s="365"/>
      <c r="F1" s="365"/>
      <c r="G1" s="366"/>
      <c r="H1" s="311" t="s">
        <v>89</v>
      </c>
      <c r="I1" s="350" t="s">
        <v>11</v>
      </c>
      <c r="J1" s="365"/>
      <c r="K1" s="365"/>
      <c r="L1" s="365"/>
      <c r="M1" s="365"/>
      <c r="N1" s="365"/>
      <c r="O1" s="366"/>
    </row>
    <row r="2" spans="1:15" x14ac:dyDescent="0.2">
      <c r="A2" s="353" t="s">
        <v>45</v>
      </c>
      <c r="B2" s="367"/>
      <c r="C2" s="367"/>
      <c r="D2" s="367"/>
      <c r="E2" s="367"/>
      <c r="F2" s="367"/>
      <c r="G2" s="368"/>
      <c r="I2" s="353" t="s">
        <v>45</v>
      </c>
      <c r="J2" s="367"/>
      <c r="K2" s="367"/>
      <c r="L2" s="367"/>
      <c r="M2" s="367"/>
      <c r="N2" s="367"/>
      <c r="O2" s="368"/>
    </row>
    <row r="3" spans="1:15" x14ac:dyDescent="0.2">
      <c r="A3" s="356"/>
      <c r="B3" s="369"/>
      <c r="C3" s="369"/>
      <c r="D3" s="369"/>
      <c r="E3" s="369"/>
      <c r="F3" s="369"/>
      <c r="G3" s="370"/>
      <c r="I3" s="356"/>
      <c r="J3" s="369"/>
      <c r="K3" s="369"/>
      <c r="L3" s="369"/>
      <c r="M3" s="369"/>
      <c r="N3" s="369"/>
      <c r="O3" s="370"/>
    </row>
    <row r="4" spans="1:15" ht="18" x14ac:dyDescent="0.2">
      <c r="A4" s="359" t="s">
        <v>51</v>
      </c>
      <c r="B4" s="360"/>
      <c r="C4" s="360"/>
      <c r="D4" s="360"/>
      <c r="E4" s="360"/>
      <c r="F4" s="360"/>
      <c r="G4" s="361"/>
      <c r="I4" s="359" t="s">
        <v>51</v>
      </c>
      <c r="J4" s="360"/>
      <c r="K4" s="360"/>
      <c r="L4" s="360"/>
      <c r="M4" s="360"/>
      <c r="N4" s="360"/>
      <c r="O4" s="361"/>
    </row>
    <row r="5" spans="1:15" ht="15" x14ac:dyDescent="0.2">
      <c r="A5" s="362" t="s">
        <v>78</v>
      </c>
      <c r="B5" s="371"/>
      <c r="C5" s="371"/>
      <c r="D5" s="371"/>
      <c r="E5" s="371"/>
      <c r="F5" s="371"/>
      <c r="G5" s="372"/>
      <c r="I5" s="362" t="s">
        <v>78</v>
      </c>
      <c r="J5" s="371"/>
      <c r="K5" s="371"/>
      <c r="L5" s="371"/>
      <c r="M5" s="371"/>
      <c r="N5" s="371"/>
      <c r="O5" s="372"/>
    </row>
    <row r="6" spans="1:15" ht="13.5" customHeight="1" thickBot="1" x14ac:dyDescent="0.25">
      <c r="A6" s="347" t="s">
        <v>96</v>
      </c>
      <c r="B6" s="348"/>
      <c r="C6" s="348"/>
      <c r="D6" s="348"/>
      <c r="E6" s="348"/>
      <c r="F6" s="348"/>
      <c r="G6" s="349"/>
      <c r="I6" s="347" t="s">
        <v>96</v>
      </c>
      <c r="J6" s="348"/>
      <c r="K6" s="348"/>
      <c r="L6" s="348"/>
      <c r="M6" s="348"/>
      <c r="N6" s="348"/>
      <c r="O6" s="349"/>
    </row>
    <row r="7" spans="1:15" ht="26.25" thickBot="1" x14ac:dyDescent="0.25">
      <c r="A7" s="225" t="s">
        <v>1</v>
      </c>
      <c r="B7" s="226" t="s">
        <v>12</v>
      </c>
      <c r="C7" s="227" t="s">
        <v>0</v>
      </c>
      <c r="D7" s="228" t="s">
        <v>2</v>
      </c>
      <c r="E7" s="260" t="s">
        <v>8</v>
      </c>
      <c r="F7" s="228" t="s">
        <v>5</v>
      </c>
      <c r="G7" s="229" t="s">
        <v>6</v>
      </c>
      <c r="I7" s="225" t="s">
        <v>1</v>
      </c>
      <c r="J7" s="226" t="s">
        <v>12</v>
      </c>
      <c r="K7" s="227" t="s">
        <v>0</v>
      </c>
      <c r="L7" s="228" t="s">
        <v>2</v>
      </c>
      <c r="M7" s="260" t="s">
        <v>8</v>
      </c>
      <c r="N7" s="228" t="s">
        <v>5</v>
      </c>
      <c r="O7" s="229" t="s">
        <v>6</v>
      </c>
    </row>
    <row r="8" spans="1:15" x14ac:dyDescent="0.2">
      <c r="A8" s="127"/>
      <c r="B8" s="124"/>
      <c r="C8" s="124" t="s">
        <v>80</v>
      </c>
      <c r="D8" s="172">
        <v>2962</v>
      </c>
      <c r="E8" s="172"/>
      <c r="F8" s="172"/>
      <c r="G8" s="306">
        <f>D8</f>
        <v>2962</v>
      </c>
      <c r="I8" s="127"/>
      <c r="J8" s="124"/>
      <c r="K8" s="124" t="s">
        <v>84</v>
      </c>
      <c r="L8" s="172">
        <v>70</v>
      </c>
      <c r="M8" s="172"/>
      <c r="N8" s="172"/>
      <c r="O8" s="306">
        <f>L8</f>
        <v>70</v>
      </c>
    </row>
    <row r="9" spans="1:15" x14ac:dyDescent="0.2">
      <c r="A9" s="123">
        <v>42695</v>
      </c>
      <c r="B9" s="124"/>
      <c r="C9" s="193" t="s">
        <v>138</v>
      </c>
      <c r="D9" s="172"/>
      <c r="E9" s="172"/>
      <c r="F9" s="172">
        <v>47.57</v>
      </c>
      <c r="G9" s="307">
        <f>SUM(G8+D9-E9-F9)</f>
        <v>2914.43</v>
      </c>
      <c r="I9" s="123"/>
      <c r="J9" s="124"/>
      <c r="K9" s="124"/>
      <c r="L9" s="172"/>
      <c r="M9" s="172"/>
      <c r="N9" s="172"/>
      <c r="O9" s="307">
        <f>SUM(O8+L9-M9-N9)</f>
        <v>70</v>
      </c>
    </row>
    <row r="10" spans="1:15" x14ac:dyDescent="0.2">
      <c r="A10" s="123">
        <v>42704</v>
      </c>
      <c r="B10" s="124"/>
      <c r="C10" s="193" t="s">
        <v>140</v>
      </c>
      <c r="D10" s="172"/>
      <c r="E10" s="172"/>
      <c r="F10" s="172">
        <v>1376</v>
      </c>
      <c r="G10" s="307">
        <f>SUM(G9+D10-E10-F10)</f>
        <v>1538.4299999999998</v>
      </c>
      <c r="I10" s="123"/>
      <c r="J10" s="124"/>
      <c r="K10" s="124"/>
      <c r="L10" s="172"/>
      <c r="M10" s="172"/>
      <c r="N10" s="172"/>
      <c r="O10" s="307">
        <f>SUM(O9+L10-M10-N10)</f>
        <v>70</v>
      </c>
    </row>
    <row r="11" spans="1:15" x14ac:dyDescent="0.2">
      <c r="A11" s="123"/>
      <c r="B11" s="124"/>
      <c r="C11" s="124"/>
      <c r="D11" s="172"/>
      <c r="E11" s="172"/>
      <c r="F11" s="172"/>
      <c r="G11" s="307">
        <f>SUM(G10+D11-E11-F11)</f>
        <v>1538.4299999999998</v>
      </c>
      <c r="I11" s="123"/>
      <c r="J11" s="124"/>
      <c r="K11" s="124"/>
      <c r="L11" s="172"/>
      <c r="M11" s="172"/>
      <c r="N11" s="172"/>
      <c r="O11" s="307">
        <f>SUM(O10+L11-M11-N11)</f>
        <v>70</v>
      </c>
    </row>
    <row r="12" spans="1:15" x14ac:dyDescent="0.2">
      <c r="A12" s="123"/>
      <c r="B12" s="124"/>
      <c r="C12" s="124"/>
      <c r="D12" s="172"/>
      <c r="E12" s="172"/>
      <c r="F12" s="172"/>
      <c r="G12" s="307">
        <f t="shared" ref="G12:G36" si="0">SUM(G11+D12-E12-F12)</f>
        <v>1538.4299999999998</v>
      </c>
      <c r="I12" s="123"/>
      <c r="J12" s="124"/>
      <c r="K12" s="124"/>
      <c r="L12" s="172"/>
      <c r="M12" s="172"/>
      <c r="N12" s="172"/>
      <c r="O12" s="307">
        <f t="shared" ref="O12:O36" si="1">SUM(O11+L12-M12-N12)</f>
        <v>70</v>
      </c>
    </row>
    <row r="13" spans="1:15" x14ac:dyDescent="0.2">
      <c r="A13" s="123"/>
      <c r="B13" s="124"/>
      <c r="C13" s="193"/>
      <c r="D13" s="172"/>
      <c r="E13" s="172"/>
      <c r="F13" s="172"/>
      <c r="G13" s="307">
        <f t="shared" si="0"/>
        <v>1538.4299999999998</v>
      </c>
      <c r="I13" s="123"/>
      <c r="J13" s="124"/>
      <c r="K13" s="193"/>
      <c r="L13" s="172"/>
      <c r="M13" s="172"/>
      <c r="N13" s="172"/>
      <c r="O13" s="307">
        <f t="shared" si="1"/>
        <v>70</v>
      </c>
    </row>
    <row r="14" spans="1:15" x14ac:dyDescent="0.2">
      <c r="A14" s="123"/>
      <c r="B14" s="124"/>
      <c r="C14" s="193"/>
      <c r="D14" s="172"/>
      <c r="E14" s="172"/>
      <c r="F14" s="172"/>
      <c r="G14" s="307">
        <f t="shared" si="0"/>
        <v>1538.4299999999998</v>
      </c>
      <c r="I14" s="123"/>
      <c r="J14" s="124"/>
      <c r="K14" s="193"/>
      <c r="L14" s="172"/>
      <c r="M14" s="172"/>
      <c r="N14" s="172"/>
      <c r="O14" s="307">
        <f t="shared" si="1"/>
        <v>70</v>
      </c>
    </row>
    <row r="15" spans="1:15" x14ac:dyDescent="0.2">
      <c r="A15" s="123"/>
      <c r="B15" s="124"/>
      <c r="C15" s="193"/>
      <c r="D15" s="172"/>
      <c r="E15" s="172"/>
      <c r="F15" s="172"/>
      <c r="G15" s="308">
        <f t="shared" si="0"/>
        <v>1538.4299999999998</v>
      </c>
      <c r="I15" s="123"/>
      <c r="J15" s="124"/>
      <c r="K15" s="193"/>
      <c r="L15" s="172"/>
      <c r="M15" s="172"/>
      <c r="N15" s="172"/>
      <c r="O15" s="308">
        <f t="shared" si="1"/>
        <v>70</v>
      </c>
    </row>
    <row r="16" spans="1:15" x14ac:dyDescent="0.2">
      <c r="A16" s="123"/>
      <c r="B16" s="124"/>
      <c r="C16" s="193"/>
      <c r="D16" s="172"/>
      <c r="E16" s="172"/>
      <c r="F16" s="172"/>
      <c r="G16" s="308">
        <f t="shared" si="0"/>
        <v>1538.4299999999998</v>
      </c>
      <c r="I16" s="123"/>
      <c r="J16" s="124"/>
      <c r="K16" s="193"/>
      <c r="L16" s="172"/>
      <c r="M16" s="172"/>
      <c r="N16" s="172"/>
      <c r="O16" s="308">
        <f t="shared" si="1"/>
        <v>70</v>
      </c>
    </row>
    <row r="17" spans="1:15" x14ac:dyDescent="0.2">
      <c r="A17" s="123"/>
      <c r="B17" s="124"/>
      <c r="C17" s="193"/>
      <c r="D17" s="172"/>
      <c r="E17" s="172"/>
      <c r="F17" s="172"/>
      <c r="G17" s="308">
        <f t="shared" si="0"/>
        <v>1538.4299999999998</v>
      </c>
      <c r="I17" s="123"/>
      <c r="J17" s="124"/>
      <c r="K17" s="193"/>
      <c r="L17" s="172"/>
      <c r="M17" s="172"/>
      <c r="N17" s="172"/>
      <c r="O17" s="308">
        <f t="shared" si="1"/>
        <v>70</v>
      </c>
    </row>
    <row r="18" spans="1:15" x14ac:dyDescent="0.2">
      <c r="A18" s="123"/>
      <c r="B18" s="124"/>
      <c r="C18" s="193"/>
      <c r="D18" s="172"/>
      <c r="E18" s="172"/>
      <c r="F18" s="172"/>
      <c r="G18" s="308">
        <f t="shared" si="0"/>
        <v>1538.4299999999998</v>
      </c>
      <c r="I18" s="123"/>
      <c r="J18" s="124"/>
      <c r="K18" s="193"/>
      <c r="L18" s="172"/>
      <c r="M18" s="172"/>
      <c r="N18" s="172"/>
      <c r="O18" s="308">
        <f t="shared" si="1"/>
        <v>70</v>
      </c>
    </row>
    <row r="19" spans="1:15" x14ac:dyDescent="0.2">
      <c r="A19" s="123"/>
      <c r="B19" s="124"/>
      <c r="C19" s="124"/>
      <c r="D19" s="172"/>
      <c r="E19" s="172"/>
      <c r="F19" s="172"/>
      <c r="G19" s="308">
        <f t="shared" si="0"/>
        <v>1538.4299999999998</v>
      </c>
      <c r="I19" s="123"/>
      <c r="J19" s="124"/>
      <c r="K19" s="124"/>
      <c r="L19" s="172"/>
      <c r="M19" s="172"/>
      <c r="N19" s="172"/>
      <c r="O19" s="308">
        <f t="shared" si="1"/>
        <v>70</v>
      </c>
    </row>
    <row r="20" spans="1:15" x14ac:dyDescent="0.2">
      <c r="A20" s="127"/>
      <c r="B20" s="124"/>
      <c r="C20" s="124"/>
      <c r="D20" s="172"/>
      <c r="E20" s="172"/>
      <c r="F20" s="172"/>
      <c r="G20" s="308">
        <f t="shared" si="0"/>
        <v>1538.4299999999998</v>
      </c>
      <c r="I20" s="127"/>
      <c r="J20" s="124"/>
      <c r="K20" s="124"/>
      <c r="L20" s="172"/>
      <c r="M20" s="172"/>
      <c r="N20" s="172"/>
      <c r="O20" s="308">
        <f t="shared" si="1"/>
        <v>70</v>
      </c>
    </row>
    <row r="21" spans="1:15" x14ac:dyDescent="0.2">
      <c r="A21" s="127"/>
      <c r="B21" s="124"/>
      <c r="C21" s="124"/>
      <c r="D21" s="172"/>
      <c r="E21" s="172"/>
      <c r="F21" s="172"/>
      <c r="G21" s="308">
        <f t="shared" si="0"/>
        <v>1538.4299999999998</v>
      </c>
      <c r="I21" s="127"/>
      <c r="J21" s="124"/>
      <c r="K21" s="124"/>
      <c r="L21" s="172"/>
      <c r="M21" s="172"/>
      <c r="N21" s="172"/>
      <c r="O21" s="308">
        <f t="shared" si="1"/>
        <v>70</v>
      </c>
    </row>
    <row r="22" spans="1:15" x14ac:dyDescent="0.2">
      <c r="A22" s="123"/>
      <c r="B22" s="124"/>
      <c r="C22" s="124"/>
      <c r="D22" s="172"/>
      <c r="E22" s="172"/>
      <c r="F22" s="172"/>
      <c r="G22" s="308">
        <f t="shared" si="0"/>
        <v>1538.4299999999998</v>
      </c>
      <c r="I22" s="123"/>
      <c r="J22" s="124"/>
      <c r="K22" s="124"/>
      <c r="L22" s="172"/>
      <c r="M22" s="172"/>
      <c r="N22" s="172"/>
      <c r="O22" s="308">
        <f t="shared" si="1"/>
        <v>70</v>
      </c>
    </row>
    <row r="23" spans="1:15" x14ac:dyDescent="0.2">
      <c r="A23" s="123"/>
      <c r="B23" s="124"/>
      <c r="C23" s="124"/>
      <c r="D23" s="172"/>
      <c r="E23" s="172"/>
      <c r="F23" s="172"/>
      <c r="G23" s="308">
        <f t="shared" si="0"/>
        <v>1538.4299999999998</v>
      </c>
      <c r="I23" s="123"/>
      <c r="J23" s="124"/>
      <c r="K23" s="124"/>
      <c r="L23" s="172"/>
      <c r="M23" s="172"/>
      <c r="N23" s="172"/>
      <c r="O23" s="308">
        <f t="shared" si="1"/>
        <v>70</v>
      </c>
    </row>
    <row r="24" spans="1:15" x14ac:dyDescent="0.2">
      <c r="A24" s="123"/>
      <c r="B24" s="124"/>
      <c r="C24" s="124"/>
      <c r="D24" s="172"/>
      <c r="E24" s="172"/>
      <c r="F24" s="172"/>
      <c r="G24" s="308">
        <f t="shared" si="0"/>
        <v>1538.4299999999998</v>
      </c>
      <c r="I24" s="123"/>
      <c r="J24" s="124"/>
      <c r="K24" s="124"/>
      <c r="L24" s="172"/>
      <c r="M24" s="172"/>
      <c r="N24" s="172"/>
      <c r="O24" s="308">
        <f t="shared" si="1"/>
        <v>70</v>
      </c>
    </row>
    <row r="25" spans="1:15" x14ac:dyDescent="0.2">
      <c r="A25" s="123"/>
      <c r="B25" s="124"/>
      <c r="C25" s="124"/>
      <c r="D25" s="172"/>
      <c r="E25" s="172"/>
      <c r="F25" s="172"/>
      <c r="G25" s="308">
        <f t="shared" si="0"/>
        <v>1538.4299999999998</v>
      </c>
      <c r="I25" s="123"/>
      <c r="J25" s="124"/>
      <c r="K25" s="124"/>
      <c r="L25" s="172"/>
      <c r="M25" s="172"/>
      <c r="N25" s="172"/>
      <c r="O25" s="308">
        <f t="shared" si="1"/>
        <v>70</v>
      </c>
    </row>
    <row r="26" spans="1:15" x14ac:dyDescent="0.2">
      <c r="A26" s="123"/>
      <c r="B26" s="124"/>
      <c r="C26" s="193"/>
      <c r="D26" s="172"/>
      <c r="E26" s="172"/>
      <c r="F26" s="172"/>
      <c r="G26" s="308">
        <f t="shared" si="0"/>
        <v>1538.4299999999998</v>
      </c>
      <c r="I26" s="123"/>
      <c r="J26" s="124"/>
      <c r="K26" s="193"/>
      <c r="L26" s="172"/>
      <c r="M26" s="172"/>
      <c r="N26" s="172"/>
      <c r="O26" s="308">
        <f t="shared" si="1"/>
        <v>70</v>
      </c>
    </row>
    <row r="27" spans="1:15" x14ac:dyDescent="0.2">
      <c r="A27" s="123"/>
      <c r="B27" s="124"/>
      <c r="C27" s="193"/>
      <c r="D27" s="172"/>
      <c r="E27" s="172"/>
      <c r="F27" s="172"/>
      <c r="G27" s="308">
        <f t="shared" si="0"/>
        <v>1538.4299999999998</v>
      </c>
      <c r="I27" s="123"/>
      <c r="J27" s="124"/>
      <c r="K27" s="193"/>
      <c r="L27" s="172"/>
      <c r="M27" s="172"/>
      <c r="N27" s="172"/>
      <c r="O27" s="308">
        <f t="shared" si="1"/>
        <v>70</v>
      </c>
    </row>
    <row r="28" spans="1:15" x14ac:dyDescent="0.2">
      <c r="A28" s="123"/>
      <c r="B28" s="124"/>
      <c r="C28" s="193"/>
      <c r="D28" s="172"/>
      <c r="E28" s="172"/>
      <c r="F28" s="172"/>
      <c r="G28" s="308">
        <f t="shared" si="0"/>
        <v>1538.4299999999998</v>
      </c>
      <c r="I28" s="123"/>
      <c r="J28" s="124"/>
      <c r="K28" s="193"/>
      <c r="L28" s="172"/>
      <c r="M28" s="172"/>
      <c r="N28" s="172"/>
      <c r="O28" s="308">
        <f t="shared" si="1"/>
        <v>70</v>
      </c>
    </row>
    <row r="29" spans="1:15" x14ac:dyDescent="0.2">
      <c r="A29" s="123"/>
      <c r="B29" s="124"/>
      <c r="C29" s="193"/>
      <c r="D29" s="172"/>
      <c r="E29" s="172"/>
      <c r="F29" s="172"/>
      <c r="G29" s="308">
        <f t="shared" si="0"/>
        <v>1538.4299999999998</v>
      </c>
      <c r="I29" s="123"/>
      <c r="J29" s="124"/>
      <c r="K29" s="193"/>
      <c r="L29" s="172"/>
      <c r="M29" s="172"/>
      <c r="N29" s="172"/>
      <c r="O29" s="308">
        <f t="shared" si="1"/>
        <v>70</v>
      </c>
    </row>
    <row r="30" spans="1:15" x14ac:dyDescent="0.2">
      <c r="A30" s="123"/>
      <c r="B30" s="124"/>
      <c r="C30" s="193"/>
      <c r="D30" s="172"/>
      <c r="E30" s="172"/>
      <c r="F30" s="172"/>
      <c r="G30" s="308">
        <f t="shared" si="0"/>
        <v>1538.4299999999998</v>
      </c>
      <c r="I30" s="123"/>
      <c r="J30" s="124"/>
      <c r="K30" s="193"/>
      <c r="L30" s="172"/>
      <c r="M30" s="172"/>
      <c r="N30" s="172"/>
      <c r="O30" s="308">
        <f t="shared" si="1"/>
        <v>70</v>
      </c>
    </row>
    <row r="31" spans="1:15" x14ac:dyDescent="0.2">
      <c r="A31" s="123"/>
      <c r="B31" s="124"/>
      <c r="C31" s="193"/>
      <c r="D31" s="172"/>
      <c r="E31" s="172"/>
      <c r="F31" s="172"/>
      <c r="G31" s="308">
        <f t="shared" si="0"/>
        <v>1538.4299999999998</v>
      </c>
      <c r="I31" s="123"/>
      <c r="J31" s="124"/>
      <c r="K31" s="193"/>
      <c r="L31" s="172"/>
      <c r="M31" s="172"/>
      <c r="N31" s="172"/>
      <c r="O31" s="308">
        <f t="shared" si="1"/>
        <v>70</v>
      </c>
    </row>
    <row r="32" spans="1:15" x14ac:dyDescent="0.2">
      <c r="A32" s="123"/>
      <c r="B32" s="124"/>
      <c r="C32" s="124"/>
      <c r="D32" s="172"/>
      <c r="E32" s="172"/>
      <c r="F32" s="172"/>
      <c r="G32" s="308">
        <f t="shared" si="0"/>
        <v>1538.4299999999998</v>
      </c>
      <c r="I32" s="123"/>
      <c r="J32" s="124"/>
      <c r="K32" s="124"/>
      <c r="L32" s="172"/>
      <c r="M32" s="172"/>
      <c r="N32" s="172"/>
      <c r="O32" s="308">
        <f t="shared" si="1"/>
        <v>70</v>
      </c>
    </row>
    <row r="33" spans="1:15" x14ac:dyDescent="0.2">
      <c r="A33" s="127"/>
      <c r="B33" s="124"/>
      <c r="C33" s="124"/>
      <c r="D33" s="172"/>
      <c r="E33" s="172"/>
      <c r="F33" s="172"/>
      <c r="G33" s="308">
        <f t="shared" si="0"/>
        <v>1538.4299999999998</v>
      </c>
      <c r="I33" s="127"/>
      <c r="J33" s="124"/>
      <c r="K33" s="124"/>
      <c r="L33" s="172"/>
      <c r="M33" s="172"/>
      <c r="N33" s="172"/>
      <c r="O33" s="308">
        <f t="shared" si="1"/>
        <v>70</v>
      </c>
    </row>
    <row r="34" spans="1:15" x14ac:dyDescent="0.2">
      <c r="A34" s="127"/>
      <c r="B34" s="124"/>
      <c r="C34" s="124"/>
      <c r="D34" s="172"/>
      <c r="E34" s="172"/>
      <c r="F34" s="172"/>
      <c r="G34" s="308">
        <f t="shared" si="0"/>
        <v>1538.4299999999998</v>
      </c>
      <c r="I34" s="127"/>
      <c r="J34" s="124"/>
      <c r="K34" s="124"/>
      <c r="L34" s="172"/>
      <c r="M34" s="172"/>
      <c r="N34" s="172"/>
      <c r="O34" s="308">
        <f t="shared" si="1"/>
        <v>70</v>
      </c>
    </row>
    <row r="35" spans="1:15" x14ac:dyDescent="0.2">
      <c r="A35" s="127"/>
      <c r="B35" s="124"/>
      <c r="C35" s="124"/>
      <c r="D35" s="172"/>
      <c r="E35" s="172"/>
      <c r="F35" s="172"/>
      <c r="G35" s="308">
        <f t="shared" si="0"/>
        <v>1538.4299999999998</v>
      </c>
      <c r="I35" s="127"/>
      <c r="J35" s="124"/>
      <c r="K35" s="124"/>
      <c r="L35" s="172"/>
      <c r="M35" s="172"/>
      <c r="N35" s="172"/>
      <c r="O35" s="308">
        <f t="shared" si="1"/>
        <v>70</v>
      </c>
    </row>
    <row r="36" spans="1:15" ht="13.5" thickBot="1" x14ac:dyDescent="0.25">
      <c r="A36" s="128"/>
      <c r="B36" s="129"/>
      <c r="C36" s="129"/>
      <c r="D36" s="174"/>
      <c r="E36" s="174"/>
      <c r="F36" s="174"/>
      <c r="G36" s="308">
        <f t="shared" si="0"/>
        <v>1538.4299999999998</v>
      </c>
      <c r="I36" s="128"/>
      <c r="J36" s="129"/>
      <c r="K36" s="129"/>
      <c r="L36" s="174"/>
      <c r="M36" s="174"/>
      <c r="N36" s="174"/>
      <c r="O36" s="308">
        <f t="shared" si="1"/>
        <v>70</v>
      </c>
    </row>
    <row r="37" spans="1:15" ht="13.5" thickTop="1" x14ac:dyDescent="0.2">
      <c r="A37" s="120"/>
      <c r="B37" s="121"/>
      <c r="C37" s="121"/>
      <c r="D37" s="168"/>
      <c r="E37" s="168"/>
      <c r="F37" s="168"/>
      <c r="G37" s="169"/>
      <c r="I37" s="120"/>
      <c r="J37" s="121"/>
      <c r="K37" s="121"/>
      <c r="L37" s="168"/>
      <c r="M37" s="168"/>
      <c r="N37" s="168"/>
      <c r="O37" s="169"/>
    </row>
    <row r="38" spans="1:15" ht="13.5" thickBot="1" x14ac:dyDescent="0.25">
      <c r="A38" s="131" t="s">
        <v>3</v>
      </c>
      <c r="B38" s="132"/>
      <c r="C38" s="132"/>
      <c r="D38" s="166"/>
      <c r="E38" s="176"/>
      <c r="F38" s="176"/>
      <c r="G38" s="218">
        <f>G36</f>
        <v>1538.4299999999998</v>
      </c>
      <c r="I38" s="131" t="s">
        <v>3</v>
      </c>
      <c r="J38" s="132"/>
      <c r="K38" s="132"/>
      <c r="L38" s="166"/>
      <c r="M38" s="176"/>
      <c r="N38" s="176"/>
      <c r="O38" s="218">
        <f>O36</f>
        <v>70</v>
      </c>
    </row>
  </sheetData>
  <mergeCells count="12">
    <mergeCell ref="A6:G6"/>
    <mergeCell ref="A1:G1"/>
    <mergeCell ref="A2:G2"/>
    <mergeCell ref="A3:G3"/>
    <mergeCell ref="A4:G4"/>
    <mergeCell ref="A5:G5"/>
    <mergeCell ref="I6:O6"/>
    <mergeCell ref="I1:O1"/>
    <mergeCell ref="I2:O2"/>
    <mergeCell ref="I3:O3"/>
    <mergeCell ref="I4:O4"/>
    <mergeCell ref="I5:O5"/>
  </mergeCells>
  <hyperlinks>
    <hyperlink ref="H1" location="Overall!A1" display="HOME"/>
  </hyperlinks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10</vt:i4>
      </vt:variant>
    </vt:vector>
  </HeadingPairs>
  <TitlesOfParts>
    <vt:vector size="59" baseType="lpstr">
      <vt:lpstr>Overall</vt:lpstr>
      <vt:lpstr>Accounting</vt:lpstr>
      <vt:lpstr>AG</vt:lpstr>
      <vt:lpstr>Aikido</vt:lpstr>
      <vt:lpstr>ASME</vt:lpstr>
      <vt:lpstr>Berks Cares</vt:lpstr>
      <vt:lpstr>Bks Chemical Society</vt:lpstr>
      <vt:lpstr>Berks Democrats</vt:lpstr>
      <vt:lpstr>Bio-BioChem</vt:lpstr>
      <vt:lpstr>Blue Wave</vt:lpstr>
      <vt:lpstr>BSU</vt:lpstr>
      <vt:lpstr>B&amp;W Society</vt:lpstr>
      <vt:lpstr>B.S.C.C</vt:lpstr>
      <vt:lpstr>CARP</vt:lpstr>
      <vt:lpstr>Chamber Choir</vt:lpstr>
      <vt:lpstr>CSF</vt:lpstr>
      <vt:lpstr>Comm. Nation</vt:lpstr>
      <vt:lpstr>Commuter</vt:lpstr>
      <vt:lpstr>Criminal Justice</vt:lpstr>
      <vt:lpstr>DECA</vt:lpstr>
      <vt:lpstr>Entrepreneur</vt:lpstr>
      <vt:lpstr>FFA</vt:lpstr>
      <vt:lpstr>HONORS</vt:lpstr>
      <vt:lpstr>HRS</vt:lpstr>
      <vt:lpstr>INK</vt:lpstr>
      <vt:lpstr>Kines</vt:lpstr>
      <vt:lpstr>LUC</vt:lpstr>
      <vt:lpstr>MSA</vt:lpstr>
      <vt:lpstr>Outdoors</vt:lpstr>
      <vt:lpstr>PSEA</vt:lpstr>
      <vt:lpstr>Pre-Med</vt:lpstr>
      <vt:lpstr>Psych</vt:lpstr>
      <vt:lpstr>PRSSA</vt:lpstr>
      <vt:lpstr>Rainbow Alliance</vt:lpstr>
      <vt:lpstr>SKI</vt:lpstr>
      <vt:lpstr>SAE Aero</vt:lpstr>
      <vt:lpstr>SAE Baja</vt:lpstr>
      <vt:lpstr>SWE</vt:lpstr>
      <vt:lpstr>STAND FOR STATE</vt:lpstr>
      <vt:lpstr>STEP TEAM</vt:lpstr>
      <vt:lpstr>SVC</vt:lpstr>
      <vt:lpstr>SOTA</vt:lpstr>
      <vt:lpstr>Sustainability</vt:lpstr>
      <vt:lpstr>THON SGA</vt:lpstr>
      <vt:lpstr>Undistributed Fund</vt:lpstr>
      <vt:lpstr>VIP</vt:lpstr>
      <vt:lpstr>WAC</vt:lpstr>
      <vt:lpstr>YAMS</vt:lpstr>
      <vt:lpstr>Zumba Lions</vt:lpstr>
      <vt:lpstr>AG!Print_Area</vt:lpstr>
      <vt:lpstr>B.S.C.C!Print_Area</vt:lpstr>
      <vt:lpstr>'Criminal Justice'!Print_Area</vt:lpstr>
      <vt:lpstr>CSF!Print_Area</vt:lpstr>
      <vt:lpstr>DECA!Print_Area</vt:lpstr>
      <vt:lpstr>HONORS!Print_Area</vt:lpstr>
      <vt:lpstr>HRS!Print_Area</vt:lpstr>
      <vt:lpstr>SOTA!Print_Area</vt:lpstr>
      <vt:lpstr>'STEP TEAM'!Print_Area</vt:lpstr>
      <vt:lpstr>'THON SGA'!Print_Area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Berks Lehigh Valley College</dc:creator>
  <cp:lastModifiedBy>SANDRA LEE MCEWEN</cp:lastModifiedBy>
  <cp:lastPrinted>2016-04-18T17:39:18Z</cp:lastPrinted>
  <dcterms:created xsi:type="dcterms:W3CDTF">2003-09-10T12:17:32Z</dcterms:created>
  <dcterms:modified xsi:type="dcterms:W3CDTF">2017-05-26T19:03:05Z</dcterms:modified>
</cp:coreProperties>
</file>